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zPriemnaya\Downloads\"/>
    </mc:Choice>
  </mc:AlternateContent>
  <bookViews>
    <workbookView xWindow="0" yWindow="0" windowWidth="24000" windowHeight="9165"/>
  </bookViews>
  <sheets>
    <sheet name="Белинского,177 - Ресурсная смет" sheetId="1" r:id="rId1"/>
  </sheets>
  <definedNames>
    <definedName name="_xlnm.Print_Titles" localSheetId="0">'Белинского,177 - Ресурсная смет'!$20:$20</definedName>
    <definedName name="_xlnm.Print_Area" localSheetId="0">'Белинского,177 - Ресурсная смет'!$A$1:$O$158</definedName>
  </definedNames>
  <calcPr calcId="162913"/>
</workbook>
</file>

<file path=xl/calcChain.xml><?xml version="1.0" encoding="utf-8"?>
<calcChain xmlns="http://schemas.openxmlformats.org/spreadsheetml/2006/main">
  <c r="J154" i="1" l="1"/>
  <c r="J151" i="1"/>
  <c r="J148" i="1"/>
  <c r="J147" i="1"/>
  <c r="K145" i="1"/>
  <c r="K147" i="1"/>
  <c r="J145" i="1"/>
  <c r="J143" i="1"/>
  <c r="L147" i="1"/>
  <c r="L145" i="1"/>
  <c r="L143" i="1"/>
  <c r="K143" i="1" l="1"/>
  <c r="K144" i="1" s="1"/>
  <c r="O144" i="1"/>
  <c r="N144" i="1"/>
  <c r="L144" i="1"/>
  <c r="I62" i="1"/>
  <c r="J62" i="1"/>
  <c r="L62" i="1"/>
  <c r="I56" i="1"/>
  <c r="J56" i="1"/>
  <c r="L56" i="1"/>
  <c r="I50" i="1"/>
  <c r="J50" i="1"/>
  <c r="K50" i="1"/>
  <c r="I47" i="1"/>
  <c r="I44" i="1"/>
  <c r="I33" i="1"/>
  <c r="J33" i="1"/>
  <c r="K33" i="1"/>
  <c r="I30" i="1"/>
  <c r="J30" i="1"/>
  <c r="I22" i="1"/>
  <c r="J22" i="1"/>
  <c r="L22" i="1"/>
  <c r="O147" i="1"/>
  <c r="O154" i="1" s="1"/>
  <c r="J142" i="1"/>
  <c r="N145" i="1"/>
  <c r="N142" i="1"/>
  <c r="N96" i="1"/>
  <c r="N140" i="1"/>
  <c r="N139" i="1"/>
  <c r="J96" i="1"/>
  <c r="J97" i="1"/>
  <c r="N97" i="1" s="1"/>
  <c r="J98" i="1"/>
  <c r="N98" i="1" s="1"/>
  <c r="J99" i="1"/>
  <c r="N99" i="1" s="1"/>
  <c r="J100" i="1"/>
  <c r="N100" i="1" s="1"/>
  <c r="J101" i="1"/>
  <c r="N101" i="1" s="1"/>
  <c r="J102" i="1"/>
  <c r="N102" i="1" s="1"/>
  <c r="J103" i="1"/>
  <c r="N103" i="1" s="1"/>
  <c r="J104" i="1"/>
  <c r="N104" i="1" s="1"/>
  <c r="J105" i="1"/>
  <c r="N105" i="1" s="1"/>
  <c r="J106" i="1"/>
  <c r="N106" i="1" s="1"/>
  <c r="J107" i="1"/>
  <c r="N107" i="1" s="1"/>
  <c r="J108" i="1"/>
  <c r="N108" i="1" s="1"/>
  <c r="J109" i="1"/>
  <c r="N109" i="1" s="1"/>
  <c r="J110" i="1"/>
  <c r="N110" i="1" s="1"/>
  <c r="J111" i="1"/>
  <c r="N111" i="1" s="1"/>
  <c r="J112" i="1"/>
  <c r="N112" i="1" s="1"/>
  <c r="J113" i="1"/>
  <c r="N113" i="1" s="1"/>
  <c r="J114" i="1"/>
  <c r="N114" i="1" s="1"/>
  <c r="J115" i="1"/>
  <c r="N115" i="1" s="1"/>
  <c r="J116" i="1"/>
  <c r="N116" i="1" s="1"/>
  <c r="J117" i="1"/>
  <c r="N117" i="1" s="1"/>
  <c r="J118" i="1"/>
  <c r="N118" i="1" s="1"/>
  <c r="J119" i="1"/>
  <c r="N119" i="1" s="1"/>
  <c r="J120" i="1"/>
  <c r="N120" i="1" s="1"/>
  <c r="J121" i="1"/>
  <c r="N121" i="1" s="1"/>
  <c r="J122" i="1"/>
  <c r="N122" i="1" s="1"/>
  <c r="J123" i="1"/>
  <c r="N123" i="1" s="1"/>
  <c r="J124" i="1"/>
  <c r="N124" i="1" s="1"/>
  <c r="J125" i="1"/>
  <c r="N125" i="1" s="1"/>
  <c r="J126" i="1"/>
  <c r="N126" i="1" s="1"/>
  <c r="J127" i="1"/>
  <c r="N127" i="1" s="1"/>
  <c r="J128" i="1"/>
  <c r="N128" i="1" s="1"/>
  <c r="J129" i="1"/>
  <c r="N129" i="1" s="1"/>
  <c r="J130" i="1"/>
  <c r="N130" i="1" s="1"/>
  <c r="J131" i="1"/>
  <c r="N131" i="1" s="1"/>
  <c r="J132" i="1"/>
  <c r="N132" i="1" s="1"/>
  <c r="J133" i="1"/>
  <c r="N133" i="1" s="1"/>
  <c r="J134" i="1"/>
  <c r="N134" i="1" s="1"/>
  <c r="J135" i="1"/>
  <c r="N135" i="1" s="1"/>
  <c r="J136" i="1"/>
  <c r="N136" i="1" s="1"/>
  <c r="J137" i="1"/>
  <c r="N137" i="1" s="1"/>
  <c r="J138" i="1"/>
  <c r="N138" i="1" s="1"/>
  <c r="J150" i="1" l="1"/>
  <c r="J144" i="1"/>
  <c r="J153" i="1" l="1"/>
</calcChain>
</file>

<file path=xl/sharedStrings.xml><?xml version="1.0" encoding="utf-8"?>
<sst xmlns="http://schemas.openxmlformats.org/spreadsheetml/2006/main" count="496" uniqueCount="220">
  <si>
    <t>СОГЛАСОВАНО:</t>
  </si>
  <si>
    <t>УТВЕРЖДАЮ:</t>
  </si>
  <si>
    <t/>
  </si>
  <si>
    <t>"____" ________________ 2025 года</t>
  </si>
  <si>
    <t>(наименование стройки)</t>
  </si>
  <si>
    <t xml:space="preserve">ЛОКАЛЬНЫЙ РЕСУРСНЫЙ СМЕТНЫЙ РАСЧЕТ № </t>
  </si>
  <si>
    <t>(локальная смета)</t>
  </si>
  <si>
    <t xml:space="preserve">на Белинского,177, </t>
  </si>
  <si>
    <t>(наименование работ и затрат, наименование объекта)</t>
  </si>
  <si>
    <t>Сметная стоимость</t>
  </si>
  <si>
    <t>№ п/п</t>
  </si>
  <si>
    <t>Обоснование</t>
  </si>
  <si>
    <t>Наименование работ и затрат</t>
  </si>
  <si>
    <t>Единица измерения</t>
  </si>
  <si>
    <t>Количество</t>
  </si>
  <si>
    <t>Сметная стоимость в текущих (прогнозных) ценах, руб.</t>
  </si>
  <si>
    <t>Т/з осн.
раб.
Всего</t>
  </si>
  <si>
    <t>на ед.</t>
  </si>
  <si>
    <t>всего</t>
  </si>
  <si>
    <t>Всего</t>
  </si>
  <si>
    <t>В том числе</t>
  </si>
  <si>
    <t>Осн.З/п</t>
  </si>
  <si>
    <t>Эк.Маш</t>
  </si>
  <si>
    <t>З/пМех</t>
  </si>
  <si>
    <t>Мат.</t>
  </si>
  <si>
    <t>Демонтаж</t>
  </si>
  <si>
    <t>1</t>
  </si>
  <si>
    <t>ФЕРр65-1-2</t>
  </si>
  <si>
    <t>Разборка трубопроводов из водогазопроводных труб диаметром: свыше 25 до 32 мм</t>
  </si>
  <si>
    <t>100 м</t>
  </si>
  <si>
    <t>1-2-7</t>
  </si>
  <si>
    <t>Затраты труда рабочих (средний разряд работы 2,7)</t>
  </si>
  <si>
    <t>чел.-ч</t>
  </si>
  <si>
    <t>91.17.04-042</t>
  </si>
  <si>
    <t>Углошлифовальная машмна</t>
  </si>
  <si>
    <t>маш.час</t>
  </si>
  <si>
    <t>28</t>
  </si>
  <si>
    <t>ФЕР26-01-010-02</t>
  </si>
  <si>
    <t>Демонтаж изоляции трубопроводов: матами из стеклянного штапельного волокна</t>
  </si>
  <si>
    <t>м3</t>
  </si>
  <si>
    <t xml:space="preserve"> ПЗ=0,5 (ОЗП=0,5; ЭМ=0,5 к расх.; ЗПМ=0,5; МАТ=0,5 к расх.; ТЗ=0,5; ТЗМ=0,5)</t>
  </si>
  <si>
    <t>1-4-0</t>
  </si>
  <si>
    <t>Затраты труда рабочих (средний разряд работы 4,0)</t>
  </si>
  <si>
    <t>26</t>
  </si>
  <si>
    <t>ФЕРр65-1-1</t>
  </si>
  <si>
    <t>Разборка трубопроводов из водогазопроводных труб диаметром: до 32 мм</t>
  </si>
  <si>
    <t>3</t>
  </si>
  <si>
    <t>ФЕРр65-1-4</t>
  </si>
  <si>
    <t>Разборка трубопроводов из водогазопроводных труб диаметром: свыше 40 до 50 мм</t>
  </si>
  <si>
    <t>1-2-6</t>
  </si>
  <si>
    <t>Затраты труда рабочих (средний разряд работы 2,6)</t>
  </si>
  <si>
    <t>2</t>
  </si>
  <si>
    <t>ФЕРр65-1-5</t>
  </si>
  <si>
    <t>Разборка трубопроводов из водогазопроводных труб диаметром: свыше 50 до 63 мм</t>
  </si>
  <si>
    <t>4</t>
  </si>
  <si>
    <t>ФЕРр65-17-1</t>
  </si>
  <si>
    <t>Установка заглушек диаметром трубопроводов: до 100 мм</t>
  </si>
  <si>
    <t>100 шт</t>
  </si>
  <si>
    <t>1-3-3</t>
  </si>
  <si>
    <t>Затраты труда рабочих (средний разряд работы 3,3)</t>
  </si>
  <si>
    <t>5</t>
  </si>
  <si>
    <t>ФЕР18-06-007-04</t>
  </si>
  <si>
    <t>Демонтаж фильтров диаметром: 50 мм</t>
  </si>
  <si>
    <t>10 шт</t>
  </si>
  <si>
    <t>1-3-7</t>
  </si>
  <si>
    <t>Затраты труда рабочих (средний разряд работы 3,7)</t>
  </si>
  <si>
    <t>6</t>
  </si>
  <si>
    <t>ФЕР18-06-007-02</t>
  </si>
  <si>
    <t>Установка фильтров диаметром: 32 мм</t>
  </si>
  <si>
    <t>1-3-8</t>
  </si>
  <si>
    <t>Затраты труда рабочих (средний разряд работы 3,8)</t>
  </si>
  <si>
    <t>7</t>
  </si>
  <si>
    <t>ФЕР18-07-001-02</t>
  </si>
  <si>
    <t>Демонтаж манометров: с трехходовым краном</t>
  </si>
  <si>
    <t>компл</t>
  </si>
  <si>
    <t>1-4-2</t>
  </si>
  <si>
    <t>Затраты труда рабочих (средний разряд работы 4,2)</t>
  </si>
  <si>
    <t>8</t>
  </si>
  <si>
    <t>ФЕР18-07-001-04</t>
  </si>
  <si>
    <t>Демонтаж термометров в оправе прямых и угловых</t>
  </si>
  <si>
    <t>9</t>
  </si>
  <si>
    <t>ФЕР18-06-003-01</t>
  </si>
  <si>
    <t>Демонтаж воздухосборников</t>
  </si>
  <si>
    <t>шт</t>
  </si>
  <si>
    <t>1-3-9</t>
  </si>
  <si>
    <t>Затраты труда рабочих (средний разряд работы 3,9)</t>
  </si>
  <si>
    <t>24</t>
  </si>
  <si>
    <t>ФССЦпг-01-01-01-041</t>
  </si>
  <si>
    <t>Погрузка при автомобильных перевозках мусора строительного с погрузкой вручную</t>
  </si>
  <si>
    <t>1 т груза</t>
  </si>
  <si>
    <t>25</t>
  </si>
  <si>
    <t>ФССЦпг-03-21-01-015</t>
  </si>
  <si>
    <t>Перевозка грузов I класса автомобилями-самосвалами грузоподъемностью 10 т работающих вне карьера на расстояние до 15 км</t>
  </si>
  <si>
    <t>Монтаж</t>
  </si>
  <si>
    <t>15</t>
  </si>
  <si>
    <t>ФЕР16-04-002-01</t>
  </si>
  <si>
    <t>Прокладка трубопроводов водоснабжения из напорных полиэтиленовых труб наружным диаметром: 20 мм</t>
  </si>
  <si>
    <t>91.17.04-031</t>
  </si>
  <si>
    <t>Агрегаты для сварки полиэтиленовых труб</t>
  </si>
  <si>
    <t>16</t>
  </si>
  <si>
    <t>ФЕР16-04-002-02</t>
  </si>
  <si>
    <t>Прокладка трубопроводов водоснабжения из напорных полиэтиленовых труб наружным диаметром: 25 мм</t>
  </si>
  <si>
    <t>17</t>
  </si>
  <si>
    <t>ФЕР16-04-002-03</t>
  </si>
  <si>
    <t>Прокладка трубопроводов водоснабжения из напорных полиэтиленовых труб наружным диаметром: 32 мм</t>
  </si>
  <si>
    <t>18</t>
  </si>
  <si>
    <t>ФЕР16-04-002-04</t>
  </si>
  <si>
    <t>Прокладка трубопроводов водоснабжения из напорных полиэтиленовых труб наружным диаметром: 40 мм</t>
  </si>
  <si>
    <t>19</t>
  </si>
  <si>
    <t>ФЕР16-04-002-06</t>
  </si>
  <si>
    <t>Прокладка трубопроводов водоснабжения из напорных полиэтиленовых труб наружным диаметром: 63 мм</t>
  </si>
  <si>
    <t>20</t>
  </si>
  <si>
    <t>ФЕР16-04-002-07</t>
  </si>
  <si>
    <t>Прокладка трубопроводов водоснабжения из напорных полиэтиленовых труб наружным диаметром: 75 мм</t>
  </si>
  <si>
    <t>10</t>
  </si>
  <si>
    <t>ФЕР17-01-002-01 Приминительно</t>
  </si>
  <si>
    <t>Установка компенсаторов из труб</t>
  </si>
  <si>
    <t>14</t>
  </si>
  <si>
    <t>ФЕР16-05-005-02</t>
  </si>
  <si>
    <t>Установка клапанов редукционных пружинных диаметром: до 50 мм</t>
  </si>
  <si>
    <t>11</t>
  </si>
  <si>
    <t>12</t>
  </si>
  <si>
    <t>Установка фильтров диаметром: 50 мм</t>
  </si>
  <si>
    <t>13</t>
  </si>
  <si>
    <t>Установка манометров: с трехходовым краном</t>
  </si>
  <si>
    <t>27</t>
  </si>
  <si>
    <t>ФЕР18-07-001-05</t>
  </si>
  <si>
    <t>Установка кранов воздушных</t>
  </si>
  <si>
    <t>1-4-4</t>
  </si>
  <si>
    <t>Затраты труда рабочих (средний разряд работы 4,4)</t>
  </si>
  <si>
    <t>21</t>
  </si>
  <si>
    <t>ФЕР16-07-005-01</t>
  </si>
  <si>
    <t>Гидравлическое испытание трубопроводов систем отопления, водопровода и горячего водоснабжения диаметром: до 50 мм</t>
  </si>
  <si>
    <t>1-5-3</t>
  </si>
  <si>
    <t>Затраты труда рабочих (средний разряд работы 5,3)</t>
  </si>
  <si>
    <t>91.10.09-011</t>
  </si>
  <si>
    <t>Установки для гидравлических испытаний трубопроводов, давление нагнетания низкое 0,1 МПа (1 кгс/см2), высокое 10 МПа (100 кгс/см2)</t>
  </si>
  <si>
    <t>22</t>
  </si>
  <si>
    <t>ФЕР16-07-005-02</t>
  </si>
  <si>
    <t>Гидравлическое испытание трубопроводов систем отопления, водопровода и горячего водоснабжения диаметром: до 100 мм</t>
  </si>
  <si>
    <t>23</t>
  </si>
  <si>
    <t>ФЕР16-07-003-07</t>
  </si>
  <si>
    <t>Врезка в действующие внутренние сети трубопроводов отопления и водоснабжения диаметром: 80 мм</t>
  </si>
  <si>
    <t>Итого прямые затраты по смете в текущих ценах</t>
  </si>
  <si>
    <t xml:space="preserve">     В том числе, справочно:</t>
  </si>
  <si>
    <t xml:space="preserve">      Работы, производимые на действующих объектах (стеснённые условия труда) ОЗП=20%; ЭМ=20%; ЗПМ=20%; ТЗ=20%; ТЗМ=20%  (Поз. 1, 26, 3, 2, 28, 4, 27, 5-9, 15-20, 10, 14, 11-13, 21-25)</t>
  </si>
  <si>
    <t xml:space="preserve">      Индексация ПЗ=20% (ОЗП=20%; ЭМ=20%; ЗПМ=20%; МАТ=20%; ТЗ=20%; ТЗМ=20%)  (Поз. 1, 26, 3, 2, 28, 4, 27, 5-9, 15-20, 10, 14, 11-13, 21-25)</t>
  </si>
  <si>
    <t>Накладные расходы</t>
  </si>
  <si>
    <t xml:space="preserve">      70% ФОТ (от 6146574) (Поз. 1, 26, 3, 2, 28, 4-9, 15-20, 10, 14, 11-13, 21-24)</t>
  </si>
  <si>
    <t>Сметная прибыль</t>
  </si>
  <si>
    <t xml:space="preserve">      20% ФОТ (от 6146574) (Поз. 1, 26, 3, 2, 28, 4-9, 15-20, 10, 14, 11-13, 21-24)</t>
  </si>
  <si>
    <t xml:space="preserve">  ВСЕГО по смете</t>
  </si>
  <si>
    <t xml:space="preserve">Составил:  ____________________________ </t>
  </si>
  <si>
    <t>_______________________</t>
  </si>
  <si>
    <t>_________________________</t>
  </si>
  <si>
    <t>на капитальный ремонт ГВС и ХВС</t>
  </si>
  <si>
    <t>Составлен(а) в текущих ценах  1 квартала 2025 года</t>
  </si>
  <si>
    <t xml:space="preserve">Цена поставщика </t>
  </si>
  <si>
    <t>Труба РР- RGF арм.стекловолокном Дн75х12,5 Ру25 80С L=4м</t>
  </si>
  <si>
    <t>м</t>
  </si>
  <si>
    <t>Труба РР- RGF арм.стекловолокном Дн63х10,5 Ру25 80С L=4м</t>
  </si>
  <si>
    <t>Труба РР- RGF арм.стекловолокном Дн40х6,7 Ру25 80С L=4м</t>
  </si>
  <si>
    <t>Труба РР- RGF арм.стекловолокном Дн32х5,4 Ру25 80С L=4м</t>
  </si>
  <si>
    <t>Труба РР- RGF арм.стекловолокном Дн25х4,2 Ру25 80С L=4м</t>
  </si>
  <si>
    <t>Труба РР- RGF арм.стекловолокном Дн20х3,4 Ру25 80С L=4м</t>
  </si>
  <si>
    <t>Тройник PP-R Дн63</t>
  </si>
  <si>
    <t>шт.</t>
  </si>
  <si>
    <t>Тройник PP-R переходн.Дн75х63х75</t>
  </si>
  <si>
    <t>Тройник PP-R переходн.Дн40х25х40</t>
  </si>
  <si>
    <t>Тройник PP-R переходн.Дн40х20х40</t>
  </si>
  <si>
    <t>Угольник PP-R Дн40</t>
  </si>
  <si>
    <t>Угольник PP-R Дн20</t>
  </si>
  <si>
    <t xml:space="preserve">Муфта PP-R переходная Дн75х63 ВР/НР  </t>
  </si>
  <si>
    <t>Муфта PP-R комбинированная Дн40*1 1/4" HP под ключ</t>
  </si>
  <si>
    <t>Муфта PP-R комбинированная Дн40*1 1/4" ВP под ключ</t>
  </si>
  <si>
    <t xml:space="preserve">Муфта PP-R переходная Дн40х32  </t>
  </si>
  <si>
    <t xml:space="preserve">Муфта PP-R комбинированная Дн32*1 1/4"  HP </t>
  </si>
  <si>
    <t>Муфта PP-R Дн32</t>
  </si>
  <si>
    <t xml:space="preserve">Муфта PP-R комбинированная Дн25*3/4"  НP </t>
  </si>
  <si>
    <t xml:space="preserve">Муфта PP-R комбинированная Дн20*1/2"  НP </t>
  </si>
  <si>
    <t>Клапан обратный латунь Ду15 Ру40 ВР пружинный с латунным штоком</t>
  </si>
  <si>
    <t>Регулятор давления поршневой латунь под манометр Ду15 Ру16 ВР/ВР</t>
  </si>
  <si>
    <t>Бурт  PP-R с фланцем  Дн63</t>
  </si>
  <si>
    <t>Бурт  PP-R с фланцем  32 Дн40</t>
  </si>
  <si>
    <t>Манометр</t>
  </si>
  <si>
    <t xml:space="preserve">Термометр </t>
  </si>
  <si>
    <t>Воздухоотводчик</t>
  </si>
  <si>
    <t>Кран трёхходовой</t>
  </si>
  <si>
    <t>Хомут с р/прокладкой Ду38-43  (1 1/4") М8 в комплекте с винт-шуруп М8х80 и дюбель 10х50</t>
  </si>
  <si>
    <t>Кран шаровой сталь вода КЩЦФ Ду50 Ру40 фл стандартный проход LD</t>
  </si>
  <si>
    <t>Кран шаровой сталь вода КЩЦФ Ду32 Ру40 фл стандартный проход LD</t>
  </si>
  <si>
    <t>Кран шаровой латунь никель Ду20 Ру40 ВР/ нак.г. "бабочкаг"</t>
  </si>
  <si>
    <t>Кран шаровой латунь Ду15 Ру40 ВР/НР  "бабочка"</t>
  </si>
  <si>
    <t>Клапан обратный латунь Ду32 Ру30 ВР пружинный с латунным штоком</t>
  </si>
  <si>
    <t>Клапан обратный чугун. Ду50 Ру16 межфл.2/ств. 120Сств/нерж. Benarmo</t>
  </si>
  <si>
    <t>Фильтр чугунный сл. проб. Ду50 Ру16 фл  Benarmo</t>
  </si>
  <si>
    <t>Фильтр сетчатый латунь Ду15 ВР</t>
  </si>
  <si>
    <t>Фильтр сетчатый латунь Ду32 ВР</t>
  </si>
  <si>
    <t>Ниппель латунь прям никель  Ду15 НР</t>
  </si>
  <si>
    <t>Болт М16х70</t>
  </si>
  <si>
    <t>Гайка М16</t>
  </si>
  <si>
    <t>Пробка  PP-R Дн75</t>
  </si>
  <si>
    <t>Пробка  PP-R Дн63</t>
  </si>
  <si>
    <t>Расходные материалы</t>
  </si>
  <si>
    <t>руб.</t>
  </si>
  <si>
    <t>Транспорт материалов</t>
  </si>
  <si>
    <t>Составление сметной документации</t>
  </si>
  <si>
    <t xml:space="preserve">      Работы, производимые на действующих объектах (стеснённые условия труда) ФОТ=20%; ЭМ=20%</t>
  </si>
  <si>
    <t xml:space="preserve">      Инфляция ФОТ=20%; ЭМ=20%;  МАТ=20%</t>
  </si>
  <si>
    <t xml:space="preserve">Затраты труда рабочих </t>
  </si>
  <si>
    <t>Затраты труда рабочих</t>
  </si>
  <si>
    <t>Итого прямые затраты по смете с учетом коэффициентов к итогам и дополнительных затрат</t>
  </si>
  <si>
    <t>Демонтаж фильтров диаметром: 32 мм</t>
  </si>
  <si>
    <t>Демонтаж ОЗП=0,4; ТЗ=0,4</t>
  </si>
  <si>
    <t xml:space="preserve"> Разборка ПЗ=0,5 (ОЗП=0,5; ТЗ=0,5</t>
  </si>
  <si>
    <t>Итого прямые затраты по смете с учётом стеснённости в текущих ценах</t>
  </si>
  <si>
    <t xml:space="preserve">      70% ФОТ (от 6218280) </t>
  </si>
  <si>
    <t xml:space="preserve">      20% ФОТ (от 6218280) </t>
  </si>
  <si>
    <t>19 571 794 руб.</t>
  </si>
  <si>
    <t xml:space="preserve"> г.Екатеринбург, улица Белинского, дом №177А/3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</si>
</sst>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.0"/>
    <numFmt numFmtId="165" formatCode="0.000"/>
    <numFmt numFmtId="166" formatCode="_-* #,##0\ _₽_-;\-* #,##0\ _₽_-;_-* &quot;-&quot;??\ _₽_-;_-@_-"/>
  </numFmts>
  <fonts count="19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sz val="8"/>
      <name val="Arial"/>
      <charset val="204"/>
    </font>
    <font>
      <b/>
      <sz val="8"/>
      <color rgb="FF000000"/>
      <name val="Arial"/>
      <charset val="204"/>
    </font>
    <font>
      <sz val="10"/>
      <name val="Arial"/>
      <charset val="204"/>
    </font>
    <font>
      <sz val="9"/>
      <color rgb="FF000000"/>
      <name val="Arial"/>
      <charset val="204"/>
    </font>
    <font>
      <b/>
      <sz val="10"/>
      <color rgb="FF000000"/>
      <name val="Arial"/>
      <charset val="204"/>
    </font>
    <font>
      <sz val="10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Calibri"/>
      <family val="2"/>
      <charset val="204"/>
    </font>
    <font>
      <i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>
      <alignment horizontal="right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11" fillId="0" borderId="0" xfId="0" applyNumberFormat="1" applyFont="1" applyFill="1" applyBorder="1" applyAlignment="1" applyProtection="1">
      <alignment vertical="top"/>
    </xf>
    <xf numFmtId="49" fontId="9" fillId="0" borderId="0" xfId="0" applyNumberFormat="1" applyFont="1" applyFill="1" applyBorder="1" applyAlignment="1" applyProtection="1">
      <alignment vertical="top" wrapText="1"/>
    </xf>
    <xf numFmtId="49" fontId="10" fillId="0" borderId="0" xfId="0" applyNumberFormat="1" applyFont="1" applyFill="1" applyBorder="1" applyAlignment="1" applyProtection="1">
      <alignment vertical="top"/>
    </xf>
    <xf numFmtId="49" fontId="10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>
      <alignment wrapText="1"/>
    </xf>
    <xf numFmtId="0" fontId="14" fillId="0" borderId="0" xfId="0" applyFont="1"/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vertical="center" wrapText="1"/>
    </xf>
    <xf numFmtId="49" fontId="10" fillId="0" borderId="0" xfId="0" applyNumberFormat="1" applyFont="1" applyFill="1" applyBorder="1" applyAlignment="1" applyProtection="1">
      <alignment horizontal="center"/>
    </xf>
    <xf numFmtId="49" fontId="10" fillId="0" borderId="1" xfId="0" applyNumberFormat="1" applyFont="1" applyFill="1" applyBorder="1" applyAlignment="1" applyProtection="1">
      <alignment horizontal="left" vertical="top"/>
    </xf>
    <xf numFmtId="49" fontId="9" fillId="0" borderId="1" xfId="0" applyNumberFormat="1" applyFont="1" applyFill="1" applyBorder="1" applyAlignment="1" applyProtection="1"/>
    <xf numFmtId="49" fontId="10" fillId="0" borderId="1" xfId="0" applyNumberFormat="1" applyFont="1" applyFill="1" applyBorder="1" applyAlignment="1" applyProtection="1"/>
    <xf numFmtId="49" fontId="10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top" wrapText="1"/>
    </xf>
    <xf numFmtId="49" fontId="11" fillId="0" borderId="4" xfId="0" applyNumberFormat="1" applyFont="1" applyFill="1" applyBorder="1" applyAlignment="1" applyProtection="1">
      <alignment horizontal="left" vertical="top" wrapText="1"/>
    </xf>
    <xf numFmtId="0" fontId="11" fillId="0" borderId="4" xfId="0" applyNumberFormat="1" applyFont="1" applyFill="1" applyBorder="1" applyAlignment="1" applyProtection="1">
      <alignment horizontal="center" vertical="top" wrapText="1"/>
    </xf>
    <xf numFmtId="2" fontId="11" fillId="0" borderId="4" xfId="0" applyNumberFormat="1" applyFont="1" applyFill="1" applyBorder="1" applyAlignment="1" applyProtection="1">
      <alignment horizontal="center" vertical="top" wrapText="1"/>
    </xf>
    <xf numFmtId="4" fontId="11" fillId="0" borderId="4" xfId="0" applyNumberFormat="1" applyFont="1" applyFill="1" applyBorder="1" applyAlignment="1" applyProtection="1">
      <alignment horizontal="right" vertical="top" wrapText="1"/>
    </xf>
    <xf numFmtId="3" fontId="11" fillId="0" borderId="4" xfId="0" applyNumberFormat="1" applyFont="1" applyFill="1" applyBorder="1" applyAlignment="1" applyProtection="1">
      <alignment horizontal="right" vertical="top" wrapText="1"/>
    </xf>
    <xf numFmtId="0" fontId="11" fillId="0" borderId="4" xfId="0" applyNumberFormat="1" applyFont="1" applyFill="1" applyBorder="1" applyAlignment="1" applyProtection="1">
      <alignment horizontal="right" vertical="top" wrapText="1"/>
    </xf>
    <xf numFmtId="2" fontId="11" fillId="0" borderId="4" xfId="0" applyNumberFormat="1" applyFont="1" applyFill="1" applyBorder="1" applyAlignment="1" applyProtection="1">
      <alignment horizontal="right" vertical="top" wrapText="1"/>
    </xf>
    <xf numFmtId="49" fontId="10" fillId="0" borderId="9" xfId="0" applyNumberFormat="1" applyFont="1" applyFill="1" applyBorder="1" applyAlignment="1" applyProtection="1">
      <alignment horizontal="right" vertical="top" wrapText="1"/>
    </xf>
    <xf numFmtId="49" fontId="9" fillId="0" borderId="3" xfId="0" applyNumberFormat="1" applyFont="1" applyFill="1" applyBorder="1" applyAlignment="1" applyProtection="1">
      <alignment horizontal="right" vertical="top"/>
    </xf>
    <xf numFmtId="49" fontId="9" fillId="0" borderId="3" xfId="0" applyNumberFormat="1" applyFont="1" applyFill="1" applyBorder="1" applyAlignment="1" applyProtection="1">
      <alignment horizontal="center" vertical="top" wrapText="1"/>
    </xf>
    <xf numFmtId="2" fontId="9" fillId="0" borderId="3" xfId="0" applyNumberFormat="1" applyFont="1" applyFill="1" applyBorder="1" applyAlignment="1" applyProtection="1">
      <alignment horizontal="center" vertical="top" wrapText="1"/>
    </xf>
    <xf numFmtId="2" fontId="9" fillId="0" borderId="3" xfId="0" applyNumberFormat="1" applyFont="1" applyFill="1" applyBorder="1" applyAlignment="1" applyProtection="1">
      <alignment horizontal="right" vertical="top" wrapText="1"/>
    </xf>
    <xf numFmtId="4" fontId="9" fillId="0" borderId="3" xfId="0" applyNumberFormat="1" applyFont="1" applyFill="1" applyBorder="1" applyAlignment="1" applyProtection="1">
      <alignment horizontal="right" vertical="top" wrapText="1"/>
    </xf>
    <xf numFmtId="0" fontId="9" fillId="0" borderId="3" xfId="0" applyNumberFormat="1" applyFont="1" applyFill="1" applyBorder="1" applyAlignment="1" applyProtection="1">
      <alignment horizontal="right" vertical="top" wrapText="1"/>
    </xf>
    <xf numFmtId="0" fontId="15" fillId="0" borderId="3" xfId="0" applyNumberFormat="1" applyFont="1" applyFill="1" applyBorder="1" applyAlignment="1" applyProtection="1">
      <alignment horizontal="left" vertical="top" wrapText="1"/>
    </xf>
    <xf numFmtId="0" fontId="9" fillId="0" borderId="6" xfId="0" applyNumberFormat="1" applyFont="1" applyFill="1" applyBorder="1" applyAlignment="1" applyProtection="1">
      <alignment wrapText="1"/>
    </xf>
    <xf numFmtId="164" fontId="9" fillId="0" borderId="3" xfId="0" applyNumberFormat="1" applyFont="1" applyFill="1" applyBorder="1" applyAlignment="1" applyProtection="1">
      <alignment horizontal="center" vertical="top" wrapText="1"/>
    </xf>
    <xf numFmtId="1" fontId="11" fillId="0" borderId="4" xfId="0" applyNumberFormat="1" applyFont="1" applyFill="1" applyBorder="1" applyAlignment="1" applyProtection="1">
      <alignment horizontal="center" vertical="top" wrapText="1"/>
    </xf>
    <xf numFmtId="164" fontId="11" fillId="0" borderId="4" xfId="0" applyNumberFormat="1" applyFont="1" applyFill="1" applyBorder="1" applyAlignment="1" applyProtection="1">
      <alignment horizontal="right" vertical="top" wrapText="1"/>
    </xf>
    <xf numFmtId="49" fontId="9" fillId="0" borderId="9" xfId="0" applyNumberFormat="1" applyFont="1" applyFill="1" applyBorder="1" applyAlignment="1" applyProtection="1">
      <alignment horizontal="center" vertical="top" wrapText="1"/>
    </xf>
    <xf numFmtId="49" fontId="9" fillId="0" borderId="1" xfId="0" applyNumberFormat="1" applyFont="1" applyFill="1" applyBorder="1" applyAlignment="1" applyProtection="1">
      <alignment horizontal="right" vertical="top" wrapText="1"/>
    </xf>
    <xf numFmtId="164" fontId="11" fillId="0" borderId="4" xfId="0" applyNumberFormat="1" applyFont="1" applyFill="1" applyBorder="1" applyAlignment="1" applyProtection="1">
      <alignment horizontal="center" vertical="top" wrapText="1"/>
    </xf>
    <xf numFmtId="1" fontId="11" fillId="0" borderId="4" xfId="0" applyNumberFormat="1" applyFont="1" applyFill="1" applyBorder="1" applyAlignment="1" applyProtection="1">
      <alignment horizontal="right" vertical="top" wrapText="1"/>
    </xf>
    <xf numFmtId="1" fontId="9" fillId="0" borderId="3" xfId="0" applyNumberFormat="1" applyFont="1" applyFill="1" applyBorder="1" applyAlignment="1" applyProtection="1">
      <alignment horizontal="center" vertical="top" wrapText="1"/>
    </xf>
    <xf numFmtId="49" fontId="9" fillId="0" borderId="3" xfId="0" applyNumberFormat="1" applyFont="1" applyFill="1" applyBorder="1" applyAlignment="1" applyProtection="1">
      <alignment horizontal="left" vertical="top" wrapText="1"/>
    </xf>
    <xf numFmtId="0" fontId="10" fillId="0" borderId="10" xfId="0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top" wrapText="1"/>
    </xf>
    <xf numFmtId="2" fontId="17" fillId="2" borderId="4" xfId="0" applyNumberFormat="1" applyFont="1" applyFill="1" applyBorder="1" applyAlignment="1">
      <alignment vertical="top" wrapText="1"/>
    </xf>
    <xf numFmtId="0" fontId="17" fillId="2" borderId="4" xfId="0" applyFont="1" applyFill="1" applyBorder="1" applyAlignment="1">
      <alignment vertical="top" wrapText="1"/>
    </xf>
    <xf numFmtId="0" fontId="10" fillId="0" borderId="4" xfId="0" applyFont="1" applyBorder="1" applyAlignment="1">
      <alignment horizontal="center" vertical="top" wrapText="1"/>
    </xf>
    <xf numFmtId="0" fontId="10" fillId="2" borderId="4" xfId="0" applyFont="1" applyFill="1" applyBorder="1" applyAlignment="1">
      <alignment horizontal="right" vertical="top"/>
    </xf>
    <xf numFmtId="2" fontId="10" fillId="2" borderId="4" xfId="0" applyNumberFormat="1" applyFont="1" applyFill="1" applyBorder="1" applyAlignment="1">
      <alignment horizontal="right" vertical="top"/>
    </xf>
    <xf numFmtId="0" fontId="9" fillId="0" borderId="4" xfId="0" applyNumberFormat="1" applyFont="1" applyFill="1" applyBorder="1" applyAlignment="1" applyProtection="1">
      <alignment horizontal="right" vertical="top" wrapText="1"/>
    </xf>
    <xf numFmtId="3" fontId="9" fillId="0" borderId="4" xfId="0" applyNumberFormat="1" applyFont="1" applyFill="1" applyBorder="1" applyAlignment="1" applyProtection="1">
      <alignment horizontal="right" vertical="top" wrapText="1"/>
    </xf>
    <xf numFmtId="165" fontId="9" fillId="0" borderId="4" xfId="0" applyNumberFormat="1" applyFont="1" applyFill="1" applyBorder="1" applyAlignment="1" applyProtection="1">
      <alignment horizontal="right" vertical="top" wrapText="1"/>
    </xf>
    <xf numFmtId="2" fontId="9" fillId="0" borderId="4" xfId="0" applyNumberFormat="1" applyFont="1" applyFill="1" applyBorder="1" applyAlignment="1" applyProtection="1">
      <alignment horizontal="right" vertical="top" wrapText="1"/>
    </xf>
    <xf numFmtId="0" fontId="11" fillId="0" borderId="0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3" xfId="0" applyNumberFormat="1" applyFont="1" applyBorder="1" applyAlignment="1">
      <alignment horizontal="center" vertical="top" wrapText="1"/>
    </xf>
    <xf numFmtId="49" fontId="13" fillId="0" borderId="3" xfId="0" applyNumberFormat="1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2" fontId="10" fillId="2" borderId="3" xfId="0" applyNumberFormat="1" applyFont="1" applyFill="1" applyBorder="1" applyAlignment="1">
      <alignment horizontal="right" vertical="top"/>
    </xf>
    <xf numFmtId="0" fontId="10" fillId="2" borderId="3" xfId="0" applyFont="1" applyFill="1" applyBorder="1" applyAlignment="1">
      <alignment horizontal="right" vertical="top"/>
    </xf>
    <xf numFmtId="2" fontId="10" fillId="2" borderId="6" xfId="0" applyNumberFormat="1" applyFont="1" applyFill="1" applyBorder="1" applyAlignment="1">
      <alignment horizontal="right" vertical="top"/>
    </xf>
    <xf numFmtId="166" fontId="10" fillId="0" borderId="4" xfId="1" applyNumberFormat="1" applyFont="1" applyBorder="1" applyAlignment="1">
      <alignment horizontal="right" vertical="top"/>
    </xf>
    <xf numFmtId="166" fontId="17" fillId="0" borderId="4" xfId="1" applyNumberFormat="1" applyFont="1" applyBorder="1" applyAlignment="1">
      <alignment vertical="top" wrapText="1"/>
    </xf>
    <xf numFmtId="166" fontId="17" fillId="0" borderId="4" xfId="0" applyNumberFormat="1" applyFont="1" applyBorder="1" applyAlignment="1">
      <alignment vertical="top" wrapText="1"/>
    </xf>
    <xf numFmtId="166" fontId="10" fillId="0" borderId="4" xfId="0" applyNumberFormat="1" applyFont="1" applyBorder="1" applyAlignment="1">
      <alignment horizontal="right" vertical="top"/>
    </xf>
    <xf numFmtId="166" fontId="17" fillId="2" borderId="4" xfId="1" applyNumberFormat="1" applyFont="1" applyFill="1" applyBorder="1" applyAlignment="1">
      <alignment vertical="top" wrapText="1"/>
    </xf>
    <xf numFmtId="166" fontId="10" fillId="0" borderId="4" xfId="1" applyNumberFormat="1" applyFont="1" applyBorder="1"/>
    <xf numFmtId="166" fontId="17" fillId="0" borderId="4" xfId="1" applyNumberFormat="1" applyFont="1" applyBorder="1" applyAlignment="1">
      <alignment horizontal="right" vertical="top" wrapText="1"/>
    </xf>
    <xf numFmtId="166" fontId="9" fillId="0" borderId="4" xfId="0" applyNumberFormat="1" applyFont="1" applyFill="1" applyBorder="1" applyAlignment="1" applyProtection="1">
      <alignment horizontal="right" vertical="top" wrapText="1"/>
    </xf>
    <xf numFmtId="0" fontId="15" fillId="0" borderId="4" xfId="0" applyNumberFormat="1" applyFont="1" applyFill="1" applyBorder="1" applyAlignment="1" applyProtection="1">
      <alignment horizontal="left" vertical="top" wrapText="1"/>
    </xf>
    <xf numFmtId="166" fontId="9" fillId="0" borderId="4" xfId="1" applyNumberFormat="1" applyFont="1" applyFill="1" applyBorder="1" applyAlignment="1" applyProtection="1">
      <alignment horizontal="right" vertical="top" wrapText="1"/>
    </xf>
    <xf numFmtId="166" fontId="11" fillId="0" borderId="4" xfId="0" applyNumberFormat="1" applyFont="1" applyFill="1" applyBorder="1" applyAlignment="1" applyProtection="1">
      <alignment horizontal="right" vertical="top" wrapText="1"/>
    </xf>
    <xf numFmtId="166" fontId="18" fillId="0" borderId="4" xfId="1" applyNumberFormat="1" applyFont="1" applyBorder="1" applyAlignment="1">
      <alignment horizontal="right" vertical="top" wrapText="1"/>
    </xf>
    <xf numFmtId="166" fontId="13" fillId="0" borderId="4" xfId="1" applyNumberFormat="1" applyFont="1" applyBorder="1" applyAlignment="1">
      <alignment horizontal="right" vertical="top"/>
    </xf>
    <xf numFmtId="166" fontId="18" fillId="0" borderId="4" xfId="1" applyNumberFormat="1" applyFont="1" applyBorder="1" applyAlignment="1">
      <alignment vertical="top" wrapText="1"/>
    </xf>
    <xf numFmtId="166" fontId="11" fillId="0" borderId="4" xfId="1" applyNumberFormat="1" applyFont="1" applyFill="1" applyBorder="1" applyAlignment="1" applyProtection="1">
      <alignment horizontal="right" vertical="top" wrapText="1"/>
    </xf>
    <xf numFmtId="0" fontId="9" fillId="0" borderId="0" xfId="0" applyFont="1"/>
    <xf numFmtId="165" fontId="9" fillId="0" borderId="3" xfId="0" applyNumberFormat="1" applyFont="1" applyFill="1" applyBorder="1" applyAlignment="1" applyProtection="1">
      <alignment horizontal="center" vertical="top" wrapText="1"/>
    </xf>
    <xf numFmtId="166" fontId="10" fillId="0" borderId="4" xfId="1" applyNumberFormat="1" applyFont="1" applyBorder="1" applyAlignment="1">
      <alignment horizontal="right" vertical="top" wrapText="1"/>
    </xf>
    <xf numFmtId="166" fontId="10" fillId="0" borderId="4" xfId="1" applyNumberFormat="1" applyFont="1" applyBorder="1" applyAlignment="1">
      <alignment vertical="top" wrapText="1"/>
    </xf>
    <xf numFmtId="49" fontId="10" fillId="0" borderId="1" xfId="0" applyNumberFormat="1" applyFont="1" applyFill="1" applyBorder="1" applyAlignment="1" applyProtection="1">
      <alignment horizontal="center" wrapText="1"/>
    </xf>
    <xf numFmtId="0" fontId="12" fillId="0" borderId="2" xfId="0" applyNumberFormat="1" applyFont="1" applyFill="1" applyBorder="1" applyAlignment="1" applyProtection="1">
      <alignment horizontal="center" vertical="top"/>
    </xf>
    <xf numFmtId="49" fontId="12" fillId="0" borderId="2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wrapText="1"/>
    </xf>
    <xf numFmtId="49" fontId="12" fillId="0" borderId="0" xfId="0" applyNumberFormat="1" applyFont="1" applyFill="1" applyBorder="1" applyAlignment="1" applyProtection="1">
      <alignment horizontal="center" vertical="top"/>
    </xf>
    <xf numFmtId="49" fontId="11" fillId="0" borderId="0" xfId="0" applyNumberFormat="1" applyFont="1" applyFill="1" applyBorder="1" applyAlignment="1" applyProtection="1">
      <alignment horizontal="left" vertical="top"/>
    </xf>
    <xf numFmtId="49" fontId="9" fillId="0" borderId="0" xfId="0" applyNumberFormat="1" applyFont="1" applyFill="1" applyBorder="1" applyAlignment="1" applyProtection="1">
      <alignment horizontal="left" vertical="top" wrapText="1"/>
    </xf>
    <xf numFmtId="4" fontId="13" fillId="0" borderId="0" xfId="0" applyNumberFormat="1" applyFont="1" applyFill="1" applyBorder="1" applyAlignment="1" applyProtection="1">
      <alignment horizont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6" xfId="0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 applyProtection="1">
      <alignment horizontal="left" vertical="top" wrapText="1"/>
    </xf>
    <xf numFmtId="0" fontId="11" fillId="0" borderId="5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horizontal="left" vertical="top" wrapText="1"/>
    </xf>
    <xf numFmtId="0" fontId="11" fillId="0" borderId="6" xfId="0" applyNumberFormat="1" applyFont="1" applyFill="1" applyBorder="1" applyAlignment="1" applyProtection="1">
      <alignment horizontal="left" vertical="top" wrapText="1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6" fillId="0" borderId="5" xfId="0" applyNumberFormat="1" applyFont="1" applyFill="1" applyBorder="1" applyAlignment="1" applyProtection="1">
      <alignment horizontal="left"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6" xfId="0" applyNumberFormat="1" applyFont="1" applyFill="1" applyBorder="1" applyAlignment="1" applyProtection="1">
      <alignment horizontal="left" vertical="center" wrapText="1"/>
    </xf>
    <xf numFmtId="0" fontId="10" fillId="0" borderId="5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49" fontId="11" fillId="0" borderId="5" xfId="0" applyNumberFormat="1" applyFont="1" applyFill="1" applyBorder="1" applyAlignment="1" applyProtection="1">
      <alignment horizontal="left" vertical="top" wrapText="1"/>
    </xf>
    <xf numFmtId="49" fontId="11" fillId="0" borderId="3" xfId="0" applyNumberFormat="1" applyFont="1" applyFill="1" applyBorder="1" applyAlignment="1" applyProtection="1">
      <alignment horizontal="left" vertical="top" wrapText="1"/>
    </xf>
    <xf numFmtId="49" fontId="11" fillId="0" borderId="6" xfId="0" applyNumberFormat="1" applyFont="1" applyFill="1" applyBorder="1" applyAlignment="1" applyProtection="1">
      <alignment horizontal="left" vertical="top" wrapText="1"/>
    </xf>
    <xf numFmtId="49" fontId="9" fillId="0" borderId="5" xfId="0" applyNumberFormat="1" applyFont="1" applyFill="1" applyBorder="1" applyAlignment="1" applyProtection="1">
      <alignment horizontal="left" vertical="top" wrapText="1"/>
    </xf>
    <xf numFmtId="49" fontId="9" fillId="0" borderId="6" xfId="0" applyNumberFormat="1" applyFont="1" applyFill="1" applyBorder="1" applyAlignment="1" applyProtection="1">
      <alignment horizontal="left" vertical="top" wrapText="1"/>
    </xf>
    <xf numFmtId="49" fontId="12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left"/>
    </xf>
    <xf numFmtId="49" fontId="13" fillId="0" borderId="1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left" wrapText="1"/>
    </xf>
    <xf numFmtId="49" fontId="10" fillId="0" borderId="0" xfId="0" applyNumberFormat="1" applyFont="1" applyFill="1" applyBorder="1" applyAlignment="1" applyProtection="1">
      <alignment horizontal="left"/>
    </xf>
    <xf numFmtId="49" fontId="14" fillId="0" borderId="0" xfId="0" applyNumberFormat="1" applyFont="1" applyFill="1" applyBorder="1" applyAlignment="1" applyProtection="1">
      <alignment horizontal="center"/>
    </xf>
    <xf numFmtId="0" fontId="9" fillId="0" borderId="6" xfId="0" applyNumberFormat="1" applyFont="1" applyFill="1" applyBorder="1" applyAlignment="1" applyProtection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66"/>
  <sheetViews>
    <sheetView tabSelected="1" workbookViewId="0">
      <selection activeCell="A9" sqref="A9:O9"/>
    </sheetView>
  </sheetViews>
  <sheetFormatPr defaultColWidth="9.140625" defaultRowHeight="11.25" customHeight="1" x14ac:dyDescent="0.2"/>
  <cols>
    <col min="1" max="1" width="6.7109375" style="1" customWidth="1"/>
    <col min="2" max="2" width="20.140625" style="1" customWidth="1"/>
    <col min="3" max="4" width="10.42578125" style="1" customWidth="1"/>
    <col min="5" max="5" width="13.28515625" style="1" customWidth="1"/>
    <col min="6" max="6" width="8.5703125" style="1" customWidth="1"/>
    <col min="7" max="7" width="9.42578125" style="1" customWidth="1"/>
    <col min="8" max="8" width="10.140625" style="1" customWidth="1"/>
    <col min="9" max="9" width="11.85546875" style="1" customWidth="1"/>
    <col min="10" max="10" width="15.5703125" style="1" customWidth="1"/>
    <col min="11" max="11" width="13.5703125" style="1" customWidth="1"/>
    <col min="12" max="12" width="16.28515625" style="1" customWidth="1"/>
    <col min="13" max="13" width="8" style="1" customWidth="1"/>
    <col min="14" max="14" width="15.140625" style="1" customWidth="1"/>
    <col min="15" max="15" width="11" style="1" customWidth="1"/>
    <col min="16" max="16" width="21.7109375" style="1" customWidth="1"/>
    <col min="17" max="18" width="8.7109375" style="1" customWidth="1"/>
    <col min="19" max="19" width="50" style="2" hidden="1" customWidth="1"/>
    <col min="20" max="20" width="54.140625" style="2" hidden="1" customWidth="1"/>
    <col min="21" max="22" width="180.28515625" style="2" hidden="1" customWidth="1"/>
    <col min="23" max="23" width="52.140625" style="2" hidden="1" customWidth="1"/>
    <col min="24" max="24" width="130.28515625" style="2" hidden="1" customWidth="1"/>
    <col min="25" max="26" width="180.28515625" style="2" hidden="1" customWidth="1"/>
    <col min="27" max="28" width="34.140625" style="2" hidden="1" customWidth="1"/>
    <col min="29" max="29" width="151.140625" style="2" hidden="1" customWidth="1"/>
    <col min="30" max="32" width="103.28515625" style="2" hidden="1" customWidth="1"/>
    <col min="33" max="16384" width="9.140625" style="1"/>
  </cols>
  <sheetData>
    <row r="1" spans="1:23" customFormat="1" ht="11.2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1"/>
      <c r="K1" s="10"/>
      <c r="L1" s="12"/>
      <c r="M1" s="12"/>
      <c r="N1" s="12"/>
      <c r="O1" s="12"/>
    </row>
    <row r="2" spans="1:23" customFormat="1" ht="11.25" customHeight="1" x14ac:dyDescent="0.25">
      <c r="A2" s="99" t="s">
        <v>0</v>
      </c>
      <c r="B2" s="99"/>
      <c r="C2" s="99"/>
      <c r="D2" s="13"/>
      <c r="E2" s="10"/>
      <c r="F2" s="10"/>
      <c r="G2" s="10"/>
      <c r="H2" s="13"/>
      <c r="I2" s="10"/>
      <c r="J2" s="10"/>
      <c r="K2" s="13"/>
      <c r="L2" s="99" t="s">
        <v>1</v>
      </c>
      <c r="M2" s="99"/>
      <c r="N2" s="99"/>
      <c r="O2" s="99"/>
    </row>
    <row r="3" spans="1:23" customFormat="1" ht="15" x14ac:dyDescent="0.25">
      <c r="A3" s="100"/>
      <c r="B3" s="100"/>
      <c r="C3" s="100"/>
      <c r="D3" s="100"/>
      <c r="E3" s="10"/>
      <c r="F3" s="10"/>
      <c r="G3" s="14"/>
      <c r="H3" s="14"/>
      <c r="I3" s="10"/>
      <c r="J3" s="14"/>
      <c r="K3" s="14"/>
      <c r="L3" s="100"/>
      <c r="M3" s="100"/>
      <c r="N3" s="100"/>
      <c r="O3" s="100"/>
      <c r="S3" s="2" t="s">
        <v>2</v>
      </c>
      <c r="T3" s="2" t="s">
        <v>2</v>
      </c>
    </row>
    <row r="4" spans="1:23" customFormat="1" ht="11.25" customHeight="1" x14ac:dyDescent="0.25">
      <c r="A4" s="129" t="s">
        <v>153</v>
      </c>
      <c r="B4" s="129"/>
      <c r="C4" s="129"/>
      <c r="D4" s="129"/>
      <c r="E4" s="129"/>
      <c r="F4" s="10"/>
      <c r="G4" s="10"/>
      <c r="H4" s="10"/>
      <c r="I4" s="10"/>
      <c r="J4" s="10"/>
      <c r="K4" s="10"/>
      <c r="L4" s="129" t="s">
        <v>154</v>
      </c>
      <c r="M4" s="129"/>
      <c r="N4" s="129"/>
      <c r="O4" s="129"/>
    </row>
    <row r="5" spans="1:23" customFormat="1" ht="19.899999999999999" customHeight="1" x14ac:dyDescent="0.25">
      <c r="A5" s="10" t="s">
        <v>3</v>
      </c>
      <c r="B5" s="15"/>
      <c r="C5" s="15"/>
      <c r="D5" s="15"/>
      <c r="E5" s="10"/>
      <c r="F5" s="10"/>
      <c r="G5" s="10"/>
      <c r="H5" s="10"/>
      <c r="I5" s="10"/>
      <c r="J5" s="10"/>
      <c r="K5" s="10"/>
      <c r="L5" s="129" t="s">
        <v>3</v>
      </c>
      <c r="M5" s="129"/>
      <c r="N5" s="129"/>
      <c r="O5" s="129"/>
    </row>
    <row r="6" spans="1:23" customFormat="1" ht="11.2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1"/>
      <c r="K6" s="10"/>
      <c r="L6" s="10"/>
      <c r="M6" s="10"/>
      <c r="N6" s="10"/>
      <c r="O6" s="10"/>
    </row>
    <row r="7" spans="1:23" customFormat="1" ht="15" x14ac:dyDescent="0.25">
      <c r="A7" s="94" t="s">
        <v>219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U7" s="3" t="s">
        <v>2</v>
      </c>
    </row>
    <row r="8" spans="1:23" customFormat="1" ht="15" x14ac:dyDescent="0.25">
      <c r="A8" s="95" t="s">
        <v>4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</row>
    <row r="9" spans="1:23" customFormat="1" ht="15" x14ac:dyDescent="0.25">
      <c r="A9" s="130" t="s">
        <v>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1:23" customFormat="1" ht="12" customHeight="1" x14ac:dyDescent="0.25">
      <c r="A10" s="96" t="s">
        <v>6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</row>
    <row r="11" spans="1:23" customFormat="1" ht="21" customHeight="1" x14ac:dyDescent="0.25">
      <c r="A11" s="97" t="s">
        <v>155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</row>
    <row r="12" spans="1:23" customFormat="1" ht="14.45" customHeight="1" x14ac:dyDescent="0.25">
      <c r="A12" s="98" t="s">
        <v>8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V12" s="3" t="s">
        <v>7</v>
      </c>
    </row>
    <row r="13" spans="1:23" customFormat="1" ht="15.75" customHeight="1" x14ac:dyDescent="0.25">
      <c r="A13" s="10"/>
      <c r="B13" s="16"/>
      <c r="C13" s="131"/>
      <c r="D13" s="131"/>
      <c r="E13" s="131"/>
      <c r="F13" s="131"/>
      <c r="G13" s="131"/>
      <c r="H13" s="17"/>
      <c r="I13" s="17"/>
      <c r="J13" s="17"/>
      <c r="K13" s="17"/>
      <c r="L13" s="17"/>
      <c r="M13" s="17"/>
      <c r="N13" s="17"/>
      <c r="O13" s="10"/>
    </row>
    <row r="14" spans="1:23" customFormat="1" ht="15" x14ac:dyDescent="0.25">
      <c r="A14" s="18"/>
      <c r="B14" s="19" t="s">
        <v>9</v>
      </c>
      <c r="C14" s="19"/>
      <c r="D14" s="101" t="s">
        <v>218</v>
      </c>
      <c r="E14" s="101"/>
      <c r="F14" s="101"/>
      <c r="G14" s="18"/>
      <c r="H14" s="19"/>
      <c r="I14" s="19"/>
      <c r="J14" s="19"/>
      <c r="K14" s="19"/>
      <c r="L14" s="19"/>
      <c r="M14" s="20"/>
      <c r="N14" s="19"/>
      <c r="O14" s="18"/>
      <c r="W14" s="4" t="s">
        <v>2</v>
      </c>
    </row>
    <row r="15" spans="1:23" customFormat="1" ht="12.75" customHeight="1" x14ac:dyDescent="0.25">
      <c r="A15" s="10"/>
      <c r="B15" s="132" t="s">
        <v>156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</row>
    <row r="16" spans="1:23" customFormat="1" ht="12.75" customHeight="1" x14ac:dyDescent="0.25">
      <c r="A16" s="16"/>
      <c r="B16" s="16"/>
      <c r="C16" s="10"/>
      <c r="D16" s="16"/>
      <c r="E16" s="22"/>
      <c r="F16" s="23"/>
      <c r="G16" s="24"/>
      <c r="H16" s="24"/>
      <c r="I16" s="16"/>
      <c r="J16" s="16"/>
      <c r="K16" s="16"/>
      <c r="L16" s="21"/>
      <c r="M16" s="16"/>
      <c r="N16" s="10"/>
      <c r="O16" s="10"/>
    </row>
    <row r="17" spans="1:29" customFormat="1" ht="36" customHeight="1" x14ac:dyDescent="0.25">
      <c r="A17" s="102" t="s">
        <v>10</v>
      </c>
      <c r="B17" s="102" t="s">
        <v>11</v>
      </c>
      <c r="C17" s="102" t="s">
        <v>12</v>
      </c>
      <c r="D17" s="102"/>
      <c r="E17" s="102"/>
      <c r="F17" s="102" t="s">
        <v>13</v>
      </c>
      <c r="G17" s="103" t="s">
        <v>14</v>
      </c>
      <c r="H17" s="104"/>
      <c r="I17" s="102" t="s">
        <v>15</v>
      </c>
      <c r="J17" s="102"/>
      <c r="K17" s="102"/>
      <c r="L17" s="102"/>
      <c r="M17" s="102"/>
      <c r="N17" s="102"/>
      <c r="O17" s="102" t="s">
        <v>16</v>
      </c>
    </row>
    <row r="18" spans="1:29" customFormat="1" ht="36.75" customHeight="1" x14ac:dyDescent="0.25">
      <c r="A18" s="102"/>
      <c r="B18" s="102"/>
      <c r="C18" s="102"/>
      <c r="D18" s="102"/>
      <c r="E18" s="102"/>
      <c r="F18" s="102"/>
      <c r="G18" s="105" t="s">
        <v>17</v>
      </c>
      <c r="H18" s="105" t="s">
        <v>18</v>
      </c>
      <c r="I18" s="102" t="s">
        <v>17</v>
      </c>
      <c r="J18" s="102" t="s">
        <v>19</v>
      </c>
      <c r="K18" s="107" t="s">
        <v>20</v>
      </c>
      <c r="L18" s="107"/>
      <c r="M18" s="107"/>
      <c r="N18" s="107"/>
      <c r="O18" s="102"/>
    </row>
    <row r="19" spans="1:29" customFormat="1" ht="30" customHeight="1" x14ac:dyDescent="0.25">
      <c r="A19" s="102"/>
      <c r="B19" s="102"/>
      <c r="C19" s="102"/>
      <c r="D19" s="102"/>
      <c r="E19" s="102"/>
      <c r="F19" s="102"/>
      <c r="G19" s="106"/>
      <c r="H19" s="106"/>
      <c r="I19" s="102"/>
      <c r="J19" s="102"/>
      <c r="K19" s="25" t="s">
        <v>21</v>
      </c>
      <c r="L19" s="25" t="s">
        <v>22</v>
      </c>
      <c r="M19" s="25" t="s">
        <v>23</v>
      </c>
      <c r="N19" s="25" t="s">
        <v>24</v>
      </c>
      <c r="O19" s="102"/>
    </row>
    <row r="20" spans="1:29" customFormat="1" ht="15" x14ac:dyDescent="0.25">
      <c r="A20" s="26">
        <v>1</v>
      </c>
      <c r="B20" s="26">
        <v>2</v>
      </c>
      <c r="C20" s="107">
        <v>3</v>
      </c>
      <c r="D20" s="107"/>
      <c r="E20" s="107"/>
      <c r="F20" s="26">
        <v>4</v>
      </c>
      <c r="G20" s="26">
        <v>5</v>
      </c>
      <c r="H20" s="26">
        <v>6</v>
      </c>
      <c r="I20" s="26">
        <v>7</v>
      </c>
      <c r="J20" s="26">
        <v>8</v>
      </c>
      <c r="K20" s="26">
        <v>9</v>
      </c>
      <c r="L20" s="26">
        <v>10</v>
      </c>
      <c r="M20" s="26">
        <v>11</v>
      </c>
      <c r="N20" s="26">
        <v>12</v>
      </c>
      <c r="O20" s="26">
        <v>13</v>
      </c>
    </row>
    <row r="21" spans="1:29" customFormat="1" ht="15" x14ac:dyDescent="0.25">
      <c r="A21" s="113" t="s">
        <v>25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Y21" s="6"/>
      <c r="Z21" s="7" t="s">
        <v>25</v>
      </c>
    </row>
    <row r="22" spans="1:29" customFormat="1" ht="45" customHeight="1" x14ac:dyDescent="0.25">
      <c r="A22" s="27" t="s">
        <v>26</v>
      </c>
      <c r="B22" s="28" t="s">
        <v>27</v>
      </c>
      <c r="C22" s="109" t="s">
        <v>28</v>
      </c>
      <c r="D22" s="110"/>
      <c r="E22" s="111"/>
      <c r="F22" s="27" t="s">
        <v>29</v>
      </c>
      <c r="G22" s="29"/>
      <c r="H22" s="30">
        <v>37.61</v>
      </c>
      <c r="I22" s="31">
        <f>J22/H22</f>
        <v>20299.920233980323</v>
      </c>
      <c r="J22" s="32">
        <f>K22+L22</f>
        <v>763480</v>
      </c>
      <c r="K22" s="32">
        <v>651781</v>
      </c>
      <c r="L22" s="32">
        <f>L24</f>
        <v>111699</v>
      </c>
      <c r="M22" s="33"/>
      <c r="N22" s="33"/>
      <c r="O22" s="34">
        <v>1303.56</v>
      </c>
      <c r="Y22" s="6"/>
      <c r="Z22" s="7"/>
      <c r="AA22" s="8" t="s">
        <v>28</v>
      </c>
    </row>
    <row r="23" spans="1:29" customFormat="1" ht="19.899999999999999" customHeight="1" x14ac:dyDescent="0.25">
      <c r="A23" s="35"/>
      <c r="B23" s="36" t="s">
        <v>30</v>
      </c>
      <c r="C23" s="108" t="s">
        <v>209</v>
      </c>
      <c r="D23" s="108"/>
      <c r="E23" s="108"/>
      <c r="F23" s="37" t="s">
        <v>32</v>
      </c>
      <c r="G23" s="38">
        <v>34.659999999999997</v>
      </c>
      <c r="H23" s="38">
        <v>1303.56</v>
      </c>
      <c r="I23" s="39">
        <v>500</v>
      </c>
      <c r="J23" s="40">
        <v>651780</v>
      </c>
      <c r="K23" s="40">
        <v>651780</v>
      </c>
      <c r="L23" s="41"/>
      <c r="M23" s="41"/>
      <c r="N23" s="41"/>
      <c r="O23" s="42"/>
      <c r="Y23" s="6"/>
      <c r="Z23" s="7"/>
      <c r="AA23" s="8"/>
      <c r="AB23" s="2" t="s">
        <v>31</v>
      </c>
    </row>
    <row r="24" spans="1:29" customFormat="1" ht="14.45" customHeight="1" x14ac:dyDescent="0.25">
      <c r="A24" s="35"/>
      <c r="B24" s="36" t="s">
        <v>33</v>
      </c>
      <c r="C24" s="108" t="s">
        <v>34</v>
      </c>
      <c r="D24" s="108"/>
      <c r="E24" s="108"/>
      <c r="F24" s="37" t="s">
        <v>35</v>
      </c>
      <c r="G24" s="44">
        <v>3.3</v>
      </c>
      <c r="H24" s="38">
        <v>124.11</v>
      </c>
      <c r="I24" s="39">
        <v>900</v>
      </c>
      <c r="J24" s="40">
        <v>111699</v>
      </c>
      <c r="K24" s="41"/>
      <c r="L24" s="40">
        <v>111699</v>
      </c>
      <c r="M24" s="39">
        <v>0</v>
      </c>
      <c r="N24" s="41"/>
      <c r="O24" s="42"/>
      <c r="Y24" s="6"/>
      <c r="Z24" s="7"/>
      <c r="AA24" s="8"/>
      <c r="AB24" s="2" t="s">
        <v>34</v>
      </c>
    </row>
    <row r="25" spans="1:29" customFormat="1" ht="45" customHeight="1" x14ac:dyDescent="0.25">
      <c r="A25" s="27" t="s">
        <v>51</v>
      </c>
      <c r="B25" s="28" t="s">
        <v>37</v>
      </c>
      <c r="C25" s="109" t="s">
        <v>38</v>
      </c>
      <c r="D25" s="110"/>
      <c r="E25" s="111"/>
      <c r="F25" s="27" t="s">
        <v>39</v>
      </c>
      <c r="G25" s="29"/>
      <c r="H25" s="45">
        <v>18</v>
      </c>
      <c r="I25" s="31">
        <v>3950</v>
      </c>
      <c r="J25" s="32">
        <v>71100</v>
      </c>
      <c r="K25" s="32">
        <v>71100</v>
      </c>
      <c r="L25" s="33"/>
      <c r="M25" s="33"/>
      <c r="N25" s="32"/>
      <c r="O25" s="46">
        <v>142.19999999999999</v>
      </c>
      <c r="Y25" s="6"/>
      <c r="Z25" s="7"/>
      <c r="AA25" s="8" t="s">
        <v>38</v>
      </c>
    </row>
    <row r="26" spans="1:29" customFormat="1" ht="15" x14ac:dyDescent="0.25">
      <c r="A26" s="47"/>
      <c r="B26" s="48"/>
      <c r="C26" s="112" t="s">
        <v>214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Y26" s="6"/>
      <c r="Z26" s="7"/>
      <c r="AA26" s="8"/>
      <c r="AC26" s="2" t="s">
        <v>40</v>
      </c>
    </row>
    <row r="27" spans="1:29" customFormat="1" ht="19.899999999999999" customHeight="1" x14ac:dyDescent="0.25">
      <c r="A27" s="35"/>
      <c r="B27" s="36" t="s">
        <v>41</v>
      </c>
      <c r="C27" s="108" t="s">
        <v>209</v>
      </c>
      <c r="D27" s="108"/>
      <c r="E27" s="108"/>
      <c r="F27" s="37" t="s">
        <v>32</v>
      </c>
      <c r="G27" s="44">
        <v>7.9</v>
      </c>
      <c r="H27" s="44">
        <v>142.19999999999999</v>
      </c>
      <c r="I27" s="39">
        <v>500</v>
      </c>
      <c r="J27" s="40">
        <v>71100</v>
      </c>
      <c r="K27" s="40">
        <v>71100</v>
      </c>
      <c r="L27" s="41"/>
      <c r="M27" s="41"/>
      <c r="N27" s="41"/>
      <c r="O27" s="42"/>
      <c r="Y27" s="6"/>
      <c r="Z27" s="7"/>
      <c r="AA27" s="8"/>
      <c r="AB27" s="2" t="s">
        <v>42</v>
      </c>
    </row>
    <row r="28" spans="1:29" customFormat="1" ht="45" customHeight="1" x14ac:dyDescent="0.25">
      <c r="A28" s="27" t="s">
        <v>46</v>
      </c>
      <c r="B28" s="28" t="s">
        <v>44</v>
      </c>
      <c r="C28" s="109" t="s">
        <v>45</v>
      </c>
      <c r="D28" s="110"/>
      <c r="E28" s="111"/>
      <c r="F28" s="27" t="s">
        <v>29</v>
      </c>
      <c r="G28" s="29"/>
      <c r="H28" s="45">
        <v>1</v>
      </c>
      <c r="I28" s="31">
        <v>17330</v>
      </c>
      <c r="J28" s="32">
        <v>17330</v>
      </c>
      <c r="K28" s="32">
        <v>17330</v>
      </c>
      <c r="L28" s="33"/>
      <c r="M28" s="33"/>
      <c r="N28" s="32"/>
      <c r="O28" s="34">
        <v>34.659999999999997</v>
      </c>
      <c r="Y28" s="6"/>
      <c r="Z28" s="7"/>
      <c r="AA28" s="8" t="s">
        <v>45</v>
      </c>
    </row>
    <row r="29" spans="1:29" customFormat="1" ht="23.25" x14ac:dyDescent="0.25">
      <c r="A29" s="35"/>
      <c r="B29" s="36" t="s">
        <v>30</v>
      </c>
      <c r="C29" s="108" t="s">
        <v>210</v>
      </c>
      <c r="D29" s="108"/>
      <c r="E29" s="108"/>
      <c r="F29" s="37" t="s">
        <v>32</v>
      </c>
      <c r="G29" s="38">
        <v>34.659999999999997</v>
      </c>
      <c r="H29" s="38">
        <v>34.659999999999997</v>
      </c>
      <c r="I29" s="39">
        <v>500</v>
      </c>
      <c r="J29" s="40">
        <v>17330</v>
      </c>
      <c r="K29" s="40">
        <v>17330</v>
      </c>
      <c r="L29" s="41"/>
      <c r="M29" s="41"/>
      <c r="N29" s="41"/>
      <c r="O29" s="42"/>
      <c r="Y29" s="6"/>
      <c r="Z29" s="7"/>
      <c r="AA29" s="8"/>
      <c r="AB29" s="2" t="s">
        <v>31</v>
      </c>
    </row>
    <row r="30" spans="1:29" customFormat="1" ht="45" customHeight="1" x14ac:dyDescent="0.25">
      <c r="A30" s="27" t="s">
        <v>54</v>
      </c>
      <c r="B30" s="28" t="s">
        <v>47</v>
      </c>
      <c r="C30" s="109" t="s">
        <v>48</v>
      </c>
      <c r="D30" s="110"/>
      <c r="E30" s="111"/>
      <c r="F30" s="27" t="s">
        <v>29</v>
      </c>
      <c r="G30" s="29"/>
      <c r="H30" s="49">
        <v>0.6</v>
      </c>
      <c r="I30" s="31">
        <f>J30/H30</f>
        <v>30126.666666666668</v>
      </c>
      <c r="J30" s="32">
        <f>K30+L30</f>
        <v>18076</v>
      </c>
      <c r="K30" s="32">
        <v>15430</v>
      </c>
      <c r="L30" s="32">
        <v>2646</v>
      </c>
      <c r="M30" s="33"/>
      <c r="N30" s="33"/>
      <c r="O30" s="34">
        <v>30.86</v>
      </c>
      <c r="Y30" s="6"/>
      <c r="Z30" s="7"/>
      <c r="AA30" s="8" t="s">
        <v>48</v>
      </c>
    </row>
    <row r="31" spans="1:29" customFormat="1" ht="23.25" x14ac:dyDescent="0.25">
      <c r="A31" s="35"/>
      <c r="B31" s="36" t="s">
        <v>49</v>
      </c>
      <c r="C31" s="108" t="s">
        <v>209</v>
      </c>
      <c r="D31" s="108"/>
      <c r="E31" s="108"/>
      <c r="F31" s="37" t="s">
        <v>32</v>
      </c>
      <c r="G31" s="38">
        <v>51.44</v>
      </c>
      <c r="H31" s="38">
        <v>30.86</v>
      </c>
      <c r="I31" s="39">
        <v>500</v>
      </c>
      <c r="J31" s="40">
        <v>15430</v>
      </c>
      <c r="K31" s="40">
        <v>15430</v>
      </c>
      <c r="L31" s="41"/>
      <c r="M31" s="41"/>
      <c r="N31" s="41"/>
      <c r="O31" s="42"/>
      <c r="Y31" s="6"/>
      <c r="Z31" s="7"/>
      <c r="AA31" s="8"/>
      <c r="AB31" s="2" t="s">
        <v>50</v>
      </c>
    </row>
    <row r="32" spans="1:29" customFormat="1" ht="15" x14ac:dyDescent="0.25">
      <c r="A32" s="35"/>
      <c r="B32" s="36" t="s">
        <v>33</v>
      </c>
      <c r="C32" s="108" t="s">
        <v>34</v>
      </c>
      <c r="D32" s="108"/>
      <c r="E32" s="108"/>
      <c r="F32" s="37" t="s">
        <v>35</v>
      </c>
      <c r="G32" s="44">
        <v>4.9000000000000004</v>
      </c>
      <c r="H32" s="38">
        <v>2.94</v>
      </c>
      <c r="I32" s="39">
        <v>900</v>
      </c>
      <c r="J32" s="40">
        <v>2646</v>
      </c>
      <c r="K32" s="41"/>
      <c r="L32" s="40">
        <v>2646</v>
      </c>
      <c r="M32" s="39"/>
      <c r="N32" s="41"/>
      <c r="O32" s="42"/>
      <c r="Y32" s="6"/>
      <c r="Z32" s="7"/>
      <c r="AA32" s="8"/>
      <c r="AB32" s="2" t="s">
        <v>34</v>
      </c>
    </row>
    <row r="33" spans="1:28" customFormat="1" ht="34.5" x14ac:dyDescent="0.25">
      <c r="A33" s="27" t="s">
        <v>60</v>
      </c>
      <c r="B33" s="28" t="s">
        <v>52</v>
      </c>
      <c r="C33" s="109" t="s">
        <v>53</v>
      </c>
      <c r="D33" s="110"/>
      <c r="E33" s="111"/>
      <c r="F33" s="27" t="s">
        <v>29</v>
      </c>
      <c r="G33" s="29"/>
      <c r="H33" s="49">
        <v>0.4</v>
      </c>
      <c r="I33" s="31">
        <f>J33/H33</f>
        <v>34942.5</v>
      </c>
      <c r="J33" s="32">
        <f>K33+L33</f>
        <v>13977</v>
      </c>
      <c r="K33" s="32">
        <f>K34</f>
        <v>11925</v>
      </c>
      <c r="L33" s="32">
        <v>2052</v>
      </c>
      <c r="M33" s="33"/>
      <c r="N33" s="33"/>
      <c r="O33" s="34">
        <v>23.85</v>
      </c>
      <c r="Y33" s="6"/>
      <c r="Z33" s="7"/>
      <c r="AA33" s="8" t="s">
        <v>53</v>
      </c>
    </row>
    <row r="34" spans="1:28" customFormat="1" ht="23.25" x14ac:dyDescent="0.25">
      <c r="A34" s="35"/>
      <c r="B34" s="36" t="s">
        <v>30</v>
      </c>
      <c r="C34" s="108" t="s">
        <v>209</v>
      </c>
      <c r="D34" s="108"/>
      <c r="E34" s="108"/>
      <c r="F34" s="37" t="s">
        <v>32</v>
      </c>
      <c r="G34" s="38">
        <v>59.62</v>
      </c>
      <c r="H34" s="38">
        <v>23.85</v>
      </c>
      <c r="I34" s="39">
        <v>500</v>
      </c>
      <c r="J34" s="40">
        <v>11925</v>
      </c>
      <c r="K34" s="40">
        <v>11925</v>
      </c>
      <c r="L34" s="41"/>
      <c r="M34" s="41"/>
      <c r="N34" s="41"/>
      <c r="O34" s="42"/>
      <c r="Y34" s="6"/>
      <c r="Z34" s="7"/>
      <c r="AA34" s="8"/>
      <c r="AB34" s="2" t="s">
        <v>31</v>
      </c>
    </row>
    <row r="35" spans="1:28" customFormat="1" ht="15" x14ac:dyDescent="0.25">
      <c r="A35" s="35"/>
      <c r="B35" s="36" t="s">
        <v>33</v>
      </c>
      <c r="C35" s="108" t="s">
        <v>34</v>
      </c>
      <c r="D35" s="108"/>
      <c r="E35" s="108"/>
      <c r="F35" s="37" t="s">
        <v>35</v>
      </c>
      <c r="G35" s="44">
        <v>5.7</v>
      </c>
      <c r="H35" s="38">
        <v>2.2799999999999998</v>
      </c>
      <c r="I35" s="39">
        <v>900</v>
      </c>
      <c r="J35" s="40">
        <v>2052</v>
      </c>
      <c r="K35" s="41"/>
      <c r="L35" s="40">
        <v>2052</v>
      </c>
      <c r="M35" s="39"/>
      <c r="N35" s="41"/>
      <c r="O35" s="42"/>
      <c r="Y35" s="6"/>
      <c r="Z35" s="7"/>
      <c r="AA35" s="8"/>
      <c r="AB35" s="2" t="s">
        <v>34</v>
      </c>
    </row>
    <row r="36" spans="1:28" customFormat="1" ht="30" customHeight="1" x14ac:dyDescent="0.25">
      <c r="A36" s="27" t="s">
        <v>66</v>
      </c>
      <c r="B36" s="28" t="s">
        <v>55</v>
      </c>
      <c r="C36" s="109" t="s">
        <v>56</v>
      </c>
      <c r="D36" s="110"/>
      <c r="E36" s="111"/>
      <c r="F36" s="27" t="s">
        <v>57</v>
      </c>
      <c r="G36" s="29"/>
      <c r="H36" s="45">
        <v>2</v>
      </c>
      <c r="I36" s="31">
        <v>56000</v>
      </c>
      <c r="J36" s="32">
        <v>112000</v>
      </c>
      <c r="K36" s="32">
        <v>112000</v>
      </c>
      <c r="L36" s="33"/>
      <c r="M36" s="33"/>
      <c r="N36" s="33"/>
      <c r="O36" s="50">
        <v>224</v>
      </c>
      <c r="Y36" s="6"/>
      <c r="Z36" s="7"/>
      <c r="AA36" s="8" t="s">
        <v>56</v>
      </c>
    </row>
    <row r="37" spans="1:28" customFormat="1" ht="23.25" x14ac:dyDescent="0.25">
      <c r="A37" s="35"/>
      <c r="B37" s="36" t="s">
        <v>58</v>
      </c>
      <c r="C37" s="108" t="s">
        <v>209</v>
      </c>
      <c r="D37" s="108"/>
      <c r="E37" s="108"/>
      <c r="F37" s="37" t="s">
        <v>32</v>
      </c>
      <c r="G37" s="51">
        <v>112</v>
      </c>
      <c r="H37" s="51">
        <v>224</v>
      </c>
      <c r="I37" s="39">
        <v>500</v>
      </c>
      <c r="J37" s="40">
        <v>112000</v>
      </c>
      <c r="K37" s="40">
        <v>112000</v>
      </c>
      <c r="L37" s="41"/>
      <c r="M37" s="41"/>
      <c r="N37" s="41"/>
      <c r="O37" s="42"/>
      <c r="P37" s="90"/>
      <c r="Y37" s="6"/>
      <c r="Z37" s="7"/>
      <c r="AA37" s="8"/>
      <c r="AB37" s="2" t="s">
        <v>59</v>
      </c>
    </row>
    <row r="38" spans="1:28" customFormat="1" ht="30" customHeight="1" x14ac:dyDescent="0.25">
      <c r="A38" s="27" t="s">
        <v>71</v>
      </c>
      <c r="B38" s="28" t="s">
        <v>61</v>
      </c>
      <c r="C38" s="109" t="s">
        <v>62</v>
      </c>
      <c r="D38" s="110"/>
      <c r="E38" s="111"/>
      <c r="F38" s="27" t="s">
        <v>63</v>
      </c>
      <c r="G38" s="29"/>
      <c r="H38" s="49">
        <v>0.4</v>
      </c>
      <c r="I38" s="31"/>
      <c r="J38" s="50">
        <v>730</v>
      </c>
      <c r="K38" s="50">
        <v>730</v>
      </c>
      <c r="L38" s="33"/>
      <c r="M38" s="33"/>
      <c r="N38" s="33"/>
      <c r="O38" s="34">
        <v>1.46</v>
      </c>
      <c r="P38" s="34">
        <v>0.18</v>
      </c>
      <c r="Y38" s="6"/>
      <c r="Z38" s="7"/>
      <c r="AA38" s="8" t="s">
        <v>62</v>
      </c>
    </row>
    <row r="39" spans="1:28" customFormat="1" ht="15" customHeight="1" x14ac:dyDescent="0.25">
      <c r="A39" s="47"/>
      <c r="B39" s="48"/>
      <c r="C39" s="112" t="s">
        <v>213</v>
      </c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34"/>
      <c r="Y39" s="6"/>
      <c r="Z39" s="7"/>
      <c r="AA39" s="8"/>
    </row>
    <row r="40" spans="1:28" customFormat="1" ht="21.6" customHeight="1" x14ac:dyDescent="0.25">
      <c r="A40" s="35"/>
      <c r="B40" s="36" t="s">
        <v>64</v>
      </c>
      <c r="C40" s="108" t="s">
        <v>209</v>
      </c>
      <c r="D40" s="108"/>
      <c r="E40" s="108"/>
      <c r="F40" s="37" t="s">
        <v>32</v>
      </c>
      <c r="G40" s="38">
        <v>3.64</v>
      </c>
      <c r="H40" s="38">
        <v>1.46</v>
      </c>
      <c r="I40" s="39">
        <v>500</v>
      </c>
      <c r="J40" s="39">
        <v>730</v>
      </c>
      <c r="K40" s="39">
        <v>730</v>
      </c>
      <c r="L40" s="41"/>
      <c r="M40" s="41"/>
      <c r="N40" s="41"/>
      <c r="O40" s="42"/>
      <c r="P40" s="43"/>
      <c r="Y40" s="6"/>
      <c r="Z40" s="7"/>
      <c r="AA40" s="8"/>
      <c r="AB40" s="2" t="s">
        <v>65</v>
      </c>
    </row>
    <row r="41" spans="1:28" customFormat="1" ht="30" customHeight="1" x14ac:dyDescent="0.25">
      <c r="A41" s="27" t="s">
        <v>77</v>
      </c>
      <c r="B41" s="28" t="s">
        <v>67</v>
      </c>
      <c r="C41" s="109" t="s">
        <v>212</v>
      </c>
      <c r="D41" s="110"/>
      <c r="E41" s="111"/>
      <c r="F41" s="27" t="s">
        <v>63</v>
      </c>
      <c r="G41" s="29"/>
      <c r="H41" s="49">
        <v>0.6</v>
      </c>
      <c r="I41" s="31">
        <v>1500</v>
      </c>
      <c r="J41" s="50">
        <v>900</v>
      </c>
      <c r="K41" s="50">
        <v>900</v>
      </c>
      <c r="L41" s="33"/>
      <c r="M41" s="33"/>
      <c r="N41" s="33"/>
      <c r="O41" s="46">
        <v>1.8</v>
      </c>
      <c r="P41" s="34">
        <v>0.17</v>
      </c>
      <c r="Y41" s="6"/>
      <c r="Z41" s="7"/>
      <c r="AA41" s="8" t="s">
        <v>68</v>
      </c>
    </row>
    <row r="42" spans="1:28" customFormat="1" ht="15" customHeight="1" x14ac:dyDescent="0.25">
      <c r="A42" s="47"/>
      <c r="B42" s="48"/>
      <c r="C42" s="112" t="s">
        <v>213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34"/>
      <c r="Y42" s="6"/>
      <c r="Z42" s="7"/>
      <c r="AA42" s="8"/>
    </row>
    <row r="43" spans="1:28" customFormat="1" ht="21.6" customHeight="1" x14ac:dyDescent="0.25">
      <c r="A43" s="35"/>
      <c r="B43" s="36" t="s">
        <v>69</v>
      </c>
      <c r="C43" s="108" t="s">
        <v>209</v>
      </c>
      <c r="D43" s="108"/>
      <c r="E43" s="108"/>
      <c r="F43" s="37" t="s">
        <v>32</v>
      </c>
      <c r="G43" s="51">
        <v>3</v>
      </c>
      <c r="H43" s="44">
        <v>1.8</v>
      </c>
      <c r="I43" s="39">
        <v>500</v>
      </c>
      <c r="J43" s="39">
        <v>900</v>
      </c>
      <c r="K43" s="39">
        <v>900</v>
      </c>
      <c r="L43" s="41"/>
      <c r="M43" s="41"/>
      <c r="N43" s="41"/>
      <c r="O43" s="42"/>
      <c r="P43" s="43"/>
      <c r="Y43" s="6"/>
      <c r="Z43" s="7"/>
      <c r="AA43" s="8"/>
      <c r="AB43" s="2" t="s">
        <v>70</v>
      </c>
    </row>
    <row r="44" spans="1:28" customFormat="1" ht="30" customHeight="1" x14ac:dyDescent="0.25">
      <c r="A44" s="27" t="s">
        <v>80</v>
      </c>
      <c r="B44" s="28" t="s">
        <v>72</v>
      </c>
      <c r="C44" s="109" t="s">
        <v>73</v>
      </c>
      <c r="D44" s="110"/>
      <c r="E44" s="111"/>
      <c r="F44" s="27" t="s">
        <v>74</v>
      </c>
      <c r="G44" s="29"/>
      <c r="H44" s="45">
        <v>22</v>
      </c>
      <c r="I44" s="31">
        <f>J44/H44</f>
        <v>44.090909090909093</v>
      </c>
      <c r="J44" s="50">
        <v>970</v>
      </c>
      <c r="K44" s="50">
        <v>970</v>
      </c>
      <c r="L44" s="33"/>
      <c r="M44" s="33"/>
      <c r="N44" s="33"/>
      <c r="O44" s="34">
        <v>1.94</v>
      </c>
      <c r="P44" s="50">
        <v>0</v>
      </c>
      <c r="Y44" s="6"/>
      <c r="Z44" s="7"/>
      <c r="AA44" s="8" t="s">
        <v>73</v>
      </c>
    </row>
    <row r="45" spans="1:28" customFormat="1" ht="15" customHeight="1" x14ac:dyDescent="0.25">
      <c r="A45" s="47"/>
      <c r="B45" s="48"/>
      <c r="C45" s="112" t="s">
        <v>213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34"/>
      <c r="Y45" s="6"/>
      <c r="Z45" s="7"/>
      <c r="AA45" s="8"/>
    </row>
    <row r="46" spans="1:28" customFormat="1" ht="21.6" customHeight="1" x14ac:dyDescent="0.25">
      <c r="A46" s="35"/>
      <c r="B46" s="36" t="s">
        <v>75</v>
      </c>
      <c r="C46" s="108" t="s">
        <v>209</v>
      </c>
      <c r="D46" s="108"/>
      <c r="E46" s="108"/>
      <c r="F46" s="37" t="s">
        <v>32</v>
      </c>
      <c r="G46" s="91">
        <v>8.7999999999999995E-2</v>
      </c>
      <c r="H46" s="38">
        <v>1.94</v>
      </c>
      <c r="I46" s="39">
        <v>500</v>
      </c>
      <c r="J46" s="39">
        <v>970</v>
      </c>
      <c r="K46" s="39">
        <v>970</v>
      </c>
      <c r="L46" s="41"/>
      <c r="M46" s="41"/>
      <c r="N46" s="41"/>
      <c r="O46" s="42"/>
      <c r="P46" s="43"/>
      <c r="Y46" s="6"/>
      <c r="Z46" s="7"/>
      <c r="AA46" s="8"/>
      <c r="AB46" s="2" t="s">
        <v>76</v>
      </c>
    </row>
    <row r="47" spans="1:28" customFormat="1" ht="30" customHeight="1" x14ac:dyDescent="0.25">
      <c r="A47" s="27" t="s">
        <v>114</v>
      </c>
      <c r="B47" s="28" t="s">
        <v>78</v>
      </c>
      <c r="C47" s="109" t="s">
        <v>79</v>
      </c>
      <c r="D47" s="110"/>
      <c r="E47" s="111"/>
      <c r="F47" s="27" t="s">
        <v>74</v>
      </c>
      <c r="G47" s="29"/>
      <c r="H47" s="45">
        <v>6</v>
      </c>
      <c r="I47" s="31">
        <f>J47/H47</f>
        <v>61.666666666666664</v>
      </c>
      <c r="J47" s="50">
        <v>370</v>
      </c>
      <c r="K47" s="50">
        <v>370</v>
      </c>
      <c r="L47" s="33"/>
      <c r="M47" s="33"/>
      <c r="N47" s="33"/>
      <c r="O47" s="34">
        <v>0.74</v>
      </c>
      <c r="P47" s="50">
        <v>0</v>
      </c>
      <c r="Y47" s="6"/>
      <c r="Z47" s="7"/>
      <c r="AA47" s="8" t="s">
        <v>79</v>
      </c>
    </row>
    <row r="48" spans="1:28" customFormat="1" ht="15" customHeight="1" x14ac:dyDescent="0.25">
      <c r="A48" s="47"/>
      <c r="B48" s="48"/>
      <c r="C48" s="112" t="s">
        <v>213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34"/>
      <c r="Y48" s="6"/>
      <c r="Z48" s="7"/>
      <c r="AA48" s="8"/>
    </row>
    <row r="49" spans="1:28" customFormat="1" ht="21.6" customHeight="1" x14ac:dyDescent="0.25">
      <c r="A49" s="35"/>
      <c r="B49" s="36" t="s">
        <v>69</v>
      </c>
      <c r="C49" s="108" t="s">
        <v>209</v>
      </c>
      <c r="D49" s="108"/>
      <c r="E49" s="108"/>
      <c r="F49" s="37" t="s">
        <v>32</v>
      </c>
      <c r="G49" s="91">
        <v>0.124</v>
      </c>
      <c r="H49" s="38">
        <v>0.74</v>
      </c>
      <c r="I49" s="39">
        <v>500</v>
      </c>
      <c r="J49" s="39">
        <v>370</v>
      </c>
      <c r="K49" s="39">
        <v>370</v>
      </c>
      <c r="L49" s="41"/>
      <c r="M49" s="41"/>
      <c r="N49" s="41"/>
      <c r="O49" s="42"/>
      <c r="P49" s="43"/>
      <c r="Y49" s="6"/>
      <c r="Z49" s="7"/>
      <c r="AA49" s="8"/>
      <c r="AB49" s="2" t="s">
        <v>70</v>
      </c>
    </row>
    <row r="50" spans="1:28" customFormat="1" ht="14.45" customHeight="1" x14ac:dyDescent="0.25">
      <c r="A50" s="27" t="s">
        <v>120</v>
      </c>
      <c r="B50" s="28" t="s">
        <v>81</v>
      </c>
      <c r="C50" s="109" t="s">
        <v>82</v>
      </c>
      <c r="D50" s="110"/>
      <c r="E50" s="111"/>
      <c r="F50" s="27" t="s">
        <v>83</v>
      </c>
      <c r="G50" s="29"/>
      <c r="H50" s="45">
        <v>6</v>
      </c>
      <c r="I50" s="31">
        <f>J50/H50</f>
        <v>221.66666666666666</v>
      </c>
      <c r="J50" s="32">
        <f>K50</f>
        <v>1330</v>
      </c>
      <c r="K50" s="32">
        <f>K52</f>
        <v>1330</v>
      </c>
      <c r="L50" s="33"/>
      <c r="M50" s="33"/>
      <c r="N50" s="33"/>
      <c r="O50" s="34">
        <v>2.66</v>
      </c>
      <c r="P50" s="34">
        <v>0.42</v>
      </c>
      <c r="Y50" s="6"/>
      <c r="Z50" s="7"/>
      <c r="AA50" s="8" t="s">
        <v>82</v>
      </c>
    </row>
    <row r="51" spans="1:28" customFormat="1" ht="14.45" customHeight="1" x14ac:dyDescent="0.25">
      <c r="A51" s="47"/>
      <c r="B51" s="48"/>
      <c r="C51" s="112" t="s">
        <v>213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34"/>
      <c r="Y51" s="6"/>
      <c r="Z51" s="7"/>
      <c r="AA51" s="8"/>
    </row>
    <row r="52" spans="1:28" customFormat="1" ht="21.6" customHeight="1" x14ac:dyDescent="0.25">
      <c r="A52" s="35"/>
      <c r="B52" s="36" t="s">
        <v>84</v>
      </c>
      <c r="C52" s="108" t="s">
        <v>209</v>
      </c>
      <c r="D52" s="108"/>
      <c r="E52" s="108"/>
      <c r="F52" s="37" t="s">
        <v>32</v>
      </c>
      <c r="G52" s="91">
        <v>0.44400000000000001</v>
      </c>
      <c r="H52" s="38">
        <v>2.66</v>
      </c>
      <c r="I52" s="39">
        <v>500</v>
      </c>
      <c r="J52" s="40">
        <v>1330</v>
      </c>
      <c r="K52" s="40">
        <v>1330</v>
      </c>
      <c r="L52" s="41"/>
      <c r="M52" s="41"/>
      <c r="N52" s="41"/>
      <c r="O52" s="42"/>
      <c r="P52" s="43"/>
      <c r="Y52" s="6"/>
      <c r="Z52" s="7"/>
      <c r="AA52" s="8"/>
      <c r="AB52" s="2" t="s">
        <v>85</v>
      </c>
    </row>
    <row r="53" spans="1:28" customFormat="1" ht="45" customHeight="1" x14ac:dyDescent="0.25">
      <c r="A53" s="27" t="s">
        <v>121</v>
      </c>
      <c r="B53" s="28" t="s">
        <v>87</v>
      </c>
      <c r="C53" s="109" t="s">
        <v>88</v>
      </c>
      <c r="D53" s="110"/>
      <c r="E53" s="111"/>
      <c r="F53" s="27" t="s">
        <v>89</v>
      </c>
      <c r="G53" s="29"/>
      <c r="H53" s="45">
        <v>12</v>
      </c>
      <c r="I53" s="31">
        <v>20000</v>
      </c>
      <c r="J53" s="32">
        <v>240000</v>
      </c>
      <c r="K53" s="32">
        <v>240000</v>
      </c>
      <c r="L53" s="33"/>
      <c r="M53" s="33"/>
      <c r="N53" s="33"/>
      <c r="O53" s="50">
        <v>0</v>
      </c>
      <c r="P53" s="90"/>
      <c r="Y53" s="6"/>
      <c r="Z53" s="7"/>
      <c r="AA53" s="8" t="s">
        <v>88</v>
      </c>
    </row>
    <row r="54" spans="1:28" customFormat="1" ht="70.150000000000006" customHeight="1" x14ac:dyDescent="0.25">
      <c r="A54" s="27" t="s">
        <v>123</v>
      </c>
      <c r="B54" s="28" t="s">
        <v>91</v>
      </c>
      <c r="C54" s="109" t="s">
        <v>92</v>
      </c>
      <c r="D54" s="110"/>
      <c r="E54" s="111"/>
      <c r="F54" s="27" t="s">
        <v>89</v>
      </c>
      <c r="G54" s="29"/>
      <c r="H54" s="45">
        <v>12</v>
      </c>
      <c r="I54" s="31">
        <v>1100</v>
      </c>
      <c r="J54" s="32">
        <v>13200</v>
      </c>
      <c r="K54" s="33"/>
      <c r="L54" s="32">
        <v>13200</v>
      </c>
      <c r="M54" s="33"/>
      <c r="N54" s="33"/>
      <c r="O54" s="50">
        <v>0</v>
      </c>
      <c r="P54" s="90"/>
      <c r="Y54" s="6"/>
      <c r="Z54" s="7"/>
      <c r="AA54" s="8" t="s">
        <v>92</v>
      </c>
    </row>
    <row r="55" spans="1:28" customFormat="1" ht="14.45" customHeight="1" x14ac:dyDescent="0.25">
      <c r="A55" s="114" t="s">
        <v>93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6"/>
      <c r="P55" s="90"/>
      <c r="Y55" s="6"/>
      <c r="Z55" s="7" t="s">
        <v>93</v>
      </c>
      <c r="AA55" s="8"/>
    </row>
    <row r="56" spans="1:28" customFormat="1" ht="60" customHeight="1" x14ac:dyDescent="0.25">
      <c r="A56" s="27" t="s">
        <v>117</v>
      </c>
      <c r="B56" s="28" t="s">
        <v>95</v>
      </c>
      <c r="C56" s="109" t="s">
        <v>96</v>
      </c>
      <c r="D56" s="110"/>
      <c r="E56" s="111"/>
      <c r="F56" s="27" t="s">
        <v>29</v>
      </c>
      <c r="G56" s="29"/>
      <c r="H56" s="30">
        <v>1.98</v>
      </c>
      <c r="I56" s="31">
        <f>J56/H56</f>
        <v>88857.57575757576</v>
      </c>
      <c r="J56" s="32">
        <f>K56+L56</f>
        <v>175938</v>
      </c>
      <c r="K56" s="32">
        <v>162360</v>
      </c>
      <c r="L56" s="32">
        <f>L58</f>
        <v>13578</v>
      </c>
      <c r="M56" s="33"/>
      <c r="N56" s="33"/>
      <c r="O56" s="34">
        <v>324.72000000000003</v>
      </c>
      <c r="P56" s="90"/>
      <c r="Y56" s="6"/>
      <c r="Z56" s="7"/>
      <c r="AA56" s="8" t="s">
        <v>96</v>
      </c>
    </row>
    <row r="57" spans="1:28" customFormat="1" ht="23.25" x14ac:dyDescent="0.25">
      <c r="A57" s="35"/>
      <c r="B57" s="36" t="s">
        <v>41</v>
      </c>
      <c r="C57" s="108" t="s">
        <v>209</v>
      </c>
      <c r="D57" s="108"/>
      <c r="E57" s="108"/>
      <c r="F57" s="37" t="s">
        <v>32</v>
      </c>
      <c r="G57" s="51">
        <v>164</v>
      </c>
      <c r="H57" s="38">
        <v>324.72000000000003</v>
      </c>
      <c r="I57" s="39">
        <v>500</v>
      </c>
      <c r="J57" s="40">
        <v>162360</v>
      </c>
      <c r="K57" s="40">
        <v>162360</v>
      </c>
      <c r="L57" s="41"/>
      <c r="M57" s="41"/>
      <c r="N57" s="41"/>
      <c r="O57" s="42"/>
      <c r="P57" s="90"/>
      <c r="Y57" s="6"/>
      <c r="Z57" s="7"/>
      <c r="AA57" s="8"/>
      <c r="AB57" s="2" t="s">
        <v>42</v>
      </c>
    </row>
    <row r="58" spans="1:28" customFormat="1" ht="30" customHeight="1" x14ac:dyDescent="0.25">
      <c r="A58" s="35"/>
      <c r="B58" s="36" t="s">
        <v>97</v>
      </c>
      <c r="C58" s="108" t="s">
        <v>98</v>
      </c>
      <c r="D58" s="108"/>
      <c r="E58" s="108"/>
      <c r="F58" s="37" t="s">
        <v>35</v>
      </c>
      <c r="G58" s="38">
        <v>11.43</v>
      </c>
      <c r="H58" s="38">
        <v>22.63</v>
      </c>
      <c r="I58" s="39">
        <v>600</v>
      </c>
      <c r="J58" s="40">
        <v>13578</v>
      </c>
      <c r="K58" s="41"/>
      <c r="L58" s="40">
        <v>13578</v>
      </c>
      <c r="M58" s="39"/>
      <c r="N58" s="41"/>
      <c r="O58" s="42"/>
      <c r="P58" s="90"/>
      <c r="Y58" s="6"/>
      <c r="Z58" s="7"/>
      <c r="AA58" s="8"/>
      <c r="AB58" s="2" t="s">
        <v>98</v>
      </c>
    </row>
    <row r="59" spans="1:28" customFormat="1" ht="60" customHeight="1" x14ac:dyDescent="0.25">
      <c r="A59" s="27" t="s">
        <v>94</v>
      </c>
      <c r="B59" s="28" t="s">
        <v>100</v>
      </c>
      <c r="C59" s="109" t="s">
        <v>101</v>
      </c>
      <c r="D59" s="110"/>
      <c r="E59" s="111"/>
      <c r="F59" s="27" t="s">
        <v>29</v>
      </c>
      <c r="G59" s="29"/>
      <c r="H59" s="30">
        <v>1.98</v>
      </c>
      <c r="I59" s="31">
        <v>68676</v>
      </c>
      <c r="J59" s="32">
        <v>135978</v>
      </c>
      <c r="K59" s="32">
        <v>127710</v>
      </c>
      <c r="L59" s="32">
        <v>8268</v>
      </c>
      <c r="M59" s="33"/>
      <c r="N59" s="33"/>
      <c r="O59" s="34">
        <v>255.42</v>
      </c>
      <c r="P59" s="90"/>
      <c r="Y59" s="6"/>
      <c r="Z59" s="7"/>
      <c r="AA59" s="8" t="s">
        <v>101</v>
      </c>
    </row>
    <row r="60" spans="1:28" customFormat="1" ht="23.25" x14ac:dyDescent="0.25">
      <c r="A60" s="35"/>
      <c r="B60" s="36" t="s">
        <v>41</v>
      </c>
      <c r="C60" s="108" t="s">
        <v>209</v>
      </c>
      <c r="D60" s="108"/>
      <c r="E60" s="108"/>
      <c r="F60" s="37" t="s">
        <v>32</v>
      </c>
      <c r="G60" s="51">
        <v>129</v>
      </c>
      <c r="H60" s="38">
        <v>255.42</v>
      </c>
      <c r="I60" s="39">
        <v>500</v>
      </c>
      <c r="J60" s="40">
        <v>127710</v>
      </c>
      <c r="K60" s="40">
        <v>127710</v>
      </c>
      <c r="L60" s="41"/>
      <c r="M60" s="41"/>
      <c r="N60" s="41"/>
      <c r="O60" s="42"/>
      <c r="P60" s="90"/>
      <c r="Y60" s="6"/>
      <c r="Z60" s="7"/>
      <c r="AA60" s="8"/>
      <c r="AB60" s="2" t="s">
        <v>42</v>
      </c>
    </row>
    <row r="61" spans="1:28" customFormat="1" ht="30" customHeight="1" x14ac:dyDescent="0.25">
      <c r="A61" s="35"/>
      <c r="B61" s="36" t="s">
        <v>97</v>
      </c>
      <c r="C61" s="108" t="s">
        <v>98</v>
      </c>
      <c r="D61" s="108"/>
      <c r="E61" s="108"/>
      <c r="F61" s="37" t="s">
        <v>35</v>
      </c>
      <c r="G61" s="38">
        <v>6.96</v>
      </c>
      <c r="H61" s="38">
        <v>13.78</v>
      </c>
      <c r="I61" s="39">
        <v>600</v>
      </c>
      <c r="J61" s="40">
        <v>8268</v>
      </c>
      <c r="K61" s="41"/>
      <c r="L61" s="40">
        <v>8268</v>
      </c>
      <c r="M61" s="39"/>
      <c r="N61" s="41"/>
      <c r="O61" s="42"/>
      <c r="P61" s="90"/>
      <c r="Y61" s="6"/>
      <c r="Z61" s="7"/>
      <c r="AA61" s="8"/>
      <c r="AB61" s="2" t="s">
        <v>98</v>
      </c>
    </row>
    <row r="62" spans="1:28" customFormat="1" ht="60" customHeight="1" x14ac:dyDescent="0.25">
      <c r="A62" s="27" t="s">
        <v>99</v>
      </c>
      <c r="B62" s="28" t="s">
        <v>103</v>
      </c>
      <c r="C62" s="109" t="s">
        <v>104</v>
      </c>
      <c r="D62" s="110"/>
      <c r="E62" s="111"/>
      <c r="F62" s="27" t="s">
        <v>29</v>
      </c>
      <c r="G62" s="29"/>
      <c r="H62" s="30">
        <v>2.37</v>
      </c>
      <c r="I62" s="31">
        <f>J62/H62</f>
        <v>54887.341772151893</v>
      </c>
      <c r="J62" s="32">
        <f>K62+L62</f>
        <v>130083</v>
      </c>
      <c r="K62" s="32">
        <v>124425</v>
      </c>
      <c r="L62" s="32">
        <f>L64</f>
        <v>5658</v>
      </c>
      <c r="M62" s="33"/>
      <c r="N62" s="33"/>
      <c r="O62" s="34">
        <v>248.85</v>
      </c>
      <c r="P62" s="90"/>
      <c r="Y62" s="6"/>
      <c r="Z62" s="7"/>
      <c r="AA62" s="8" t="s">
        <v>104</v>
      </c>
    </row>
    <row r="63" spans="1:28" customFormat="1" ht="23.25" x14ac:dyDescent="0.25">
      <c r="A63" s="35"/>
      <c r="B63" s="36" t="s">
        <v>41</v>
      </c>
      <c r="C63" s="108" t="s">
        <v>209</v>
      </c>
      <c r="D63" s="108"/>
      <c r="E63" s="108"/>
      <c r="F63" s="37" t="s">
        <v>32</v>
      </c>
      <c r="G63" s="51">
        <v>105</v>
      </c>
      <c r="H63" s="38">
        <v>248.85</v>
      </c>
      <c r="I63" s="39">
        <v>500</v>
      </c>
      <c r="J63" s="40">
        <v>124425</v>
      </c>
      <c r="K63" s="40">
        <v>124425</v>
      </c>
      <c r="L63" s="41"/>
      <c r="M63" s="41"/>
      <c r="N63" s="41"/>
      <c r="O63" s="42"/>
      <c r="P63" s="90"/>
      <c r="Y63" s="6"/>
      <c r="Z63" s="7"/>
      <c r="AA63" s="8"/>
      <c r="AB63" s="2" t="s">
        <v>42</v>
      </c>
    </row>
    <row r="64" spans="1:28" customFormat="1" ht="30" customHeight="1" x14ac:dyDescent="0.25">
      <c r="A64" s="35"/>
      <c r="B64" s="36" t="s">
        <v>97</v>
      </c>
      <c r="C64" s="108" t="s">
        <v>98</v>
      </c>
      <c r="D64" s="108"/>
      <c r="E64" s="108"/>
      <c r="F64" s="37" t="s">
        <v>35</v>
      </c>
      <c r="G64" s="38">
        <v>3.98</v>
      </c>
      <c r="H64" s="38">
        <v>9.43</v>
      </c>
      <c r="I64" s="39">
        <v>600</v>
      </c>
      <c r="J64" s="40">
        <v>5658</v>
      </c>
      <c r="K64" s="41"/>
      <c r="L64" s="40">
        <v>5658</v>
      </c>
      <c r="M64" s="39"/>
      <c r="N64" s="41"/>
      <c r="O64" s="42"/>
      <c r="P64" s="90"/>
      <c r="Y64" s="6"/>
      <c r="Z64" s="7"/>
      <c r="AA64" s="8"/>
      <c r="AB64" s="2" t="s">
        <v>98</v>
      </c>
    </row>
    <row r="65" spans="1:28" customFormat="1" ht="60" customHeight="1" x14ac:dyDescent="0.25">
      <c r="A65" s="27" t="s">
        <v>102</v>
      </c>
      <c r="B65" s="28" t="s">
        <v>106</v>
      </c>
      <c r="C65" s="109" t="s">
        <v>107</v>
      </c>
      <c r="D65" s="110"/>
      <c r="E65" s="111"/>
      <c r="F65" s="27" t="s">
        <v>29</v>
      </c>
      <c r="G65" s="29"/>
      <c r="H65" s="30">
        <v>34.65</v>
      </c>
      <c r="I65" s="31">
        <v>72982</v>
      </c>
      <c r="J65" s="32">
        <v>2528826</v>
      </c>
      <c r="K65" s="32">
        <v>2425500</v>
      </c>
      <c r="L65" s="32">
        <v>103326</v>
      </c>
      <c r="M65" s="33"/>
      <c r="N65" s="33"/>
      <c r="O65" s="50">
        <v>4851</v>
      </c>
      <c r="P65" s="90"/>
      <c r="Y65" s="6"/>
      <c r="Z65" s="7"/>
      <c r="AA65" s="8" t="s">
        <v>107</v>
      </c>
    </row>
    <row r="66" spans="1:28" customFormat="1" ht="23.25" x14ac:dyDescent="0.25">
      <c r="A66" s="35"/>
      <c r="B66" s="36" t="s">
        <v>41</v>
      </c>
      <c r="C66" s="108" t="s">
        <v>209</v>
      </c>
      <c r="D66" s="108"/>
      <c r="E66" s="108"/>
      <c r="F66" s="37" t="s">
        <v>32</v>
      </c>
      <c r="G66" s="51">
        <v>140</v>
      </c>
      <c r="H66" s="51">
        <v>4851</v>
      </c>
      <c r="I66" s="39">
        <v>500</v>
      </c>
      <c r="J66" s="40">
        <v>2425500</v>
      </c>
      <c r="K66" s="40">
        <v>2425500</v>
      </c>
      <c r="L66" s="41"/>
      <c r="M66" s="41"/>
      <c r="N66" s="41"/>
      <c r="O66" s="42"/>
      <c r="P66" s="90"/>
      <c r="Y66" s="6"/>
      <c r="Z66" s="7"/>
      <c r="AA66" s="8"/>
      <c r="AB66" s="2" t="s">
        <v>42</v>
      </c>
    </row>
    <row r="67" spans="1:28" customFormat="1" ht="30" customHeight="1" x14ac:dyDescent="0.25">
      <c r="A67" s="35"/>
      <c r="B67" s="36" t="s">
        <v>97</v>
      </c>
      <c r="C67" s="108" t="s">
        <v>98</v>
      </c>
      <c r="D67" s="108"/>
      <c r="E67" s="108"/>
      <c r="F67" s="37" t="s">
        <v>35</v>
      </c>
      <c r="G67" s="38">
        <v>4.97</v>
      </c>
      <c r="H67" s="38">
        <v>172.21</v>
      </c>
      <c r="I67" s="39">
        <v>600</v>
      </c>
      <c r="J67" s="40">
        <v>103326</v>
      </c>
      <c r="K67" s="41"/>
      <c r="L67" s="40">
        <v>103326</v>
      </c>
      <c r="M67" s="39"/>
      <c r="N67" s="41"/>
      <c r="O67" s="42"/>
      <c r="P67" s="90"/>
      <c r="Y67" s="6"/>
      <c r="Z67" s="7"/>
      <c r="AA67" s="8"/>
      <c r="AB67" s="2" t="s">
        <v>98</v>
      </c>
    </row>
    <row r="68" spans="1:28" customFormat="1" ht="60" customHeight="1" x14ac:dyDescent="0.25">
      <c r="A68" s="27" t="s">
        <v>105</v>
      </c>
      <c r="B68" s="28" t="s">
        <v>109</v>
      </c>
      <c r="C68" s="109" t="s">
        <v>110</v>
      </c>
      <c r="D68" s="110"/>
      <c r="E68" s="111"/>
      <c r="F68" s="27" t="s">
        <v>29</v>
      </c>
      <c r="G68" s="29"/>
      <c r="H68" s="49">
        <v>0.6</v>
      </c>
      <c r="I68" s="31">
        <v>67840</v>
      </c>
      <c r="J68" s="32">
        <v>40704</v>
      </c>
      <c r="K68" s="32">
        <v>36600</v>
      </c>
      <c r="L68" s="32">
        <v>4104</v>
      </c>
      <c r="M68" s="33"/>
      <c r="N68" s="33"/>
      <c r="O68" s="46">
        <v>73.2</v>
      </c>
      <c r="P68" s="90"/>
      <c r="Y68" s="6"/>
      <c r="Z68" s="7"/>
      <c r="AA68" s="8" t="s">
        <v>110</v>
      </c>
    </row>
    <row r="69" spans="1:28" customFormat="1" ht="23.25" x14ac:dyDescent="0.25">
      <c r="A69" s="35"/>
      <c r="B69" s="36" t="s">
        <v>84</v>
      </c>
      <c r="C69" s="108" t="s">
        <v>209</v>
      </c>
      <c r="D69" s="108"/>
      <c r="E69" s="108"/>
      <c r="F69" s="37" t="s">
        <v>32</v>
      </c>
      <c r="G69" s="51">
        <v>122</v>
      </c>
      <c r="H69" s="44">
        <v>73.2</v>
      </c>
      <c r="I69" s="39">
        <v>500</v>
      </c>
      <c r="J69" s="40">
        <v>36600</v>
      </c>
      <c r="K69" s="40">
        <v>36600</v>
      </c>
      <c r="L69" s="41"/>
      <c r="M69" s="41"/>
      <c r="N69" s="41"/>
      <c r="O69" s="42"/>
      <c r="P69" s="90"/>
      <c r="Y69" s="6"/>
      <c r="Z69" s="7"/>
      <c r="AA69" s="8"/>
      <c r="AB69" s="2" t="s">
        <v>85</v>
      </c>
    </row>
    <row r="70" spans="1:28" customFormat="1" ht="30" customHeight="1" x14ac:dyDescent="0.25">
      <c r="A70" s="35"/>
      <c r="B70" s="36" t="s">
        <v>97</v>
      </c>
      <c r="C70" s="108" t="s">
        <v>98</v>
      </c>
      <c r="D70" s="108"/>
      <c r="E70" s="108"/>
      <c r="F70" s="37" t="s">
        <v>35</v>
      </c>
      <c r="G70" s="44">
        <v>11.4</v>
      </c>
      <c r="H70" s="38">
        <v>6.84</v>
      </c>
      <c r="I70" s="39">
        <v>600</v>
      </c>
      <c r="J70" s="40">
        <v>4104</v>
      </c>
      <c r="K70" s="41"/>
      <c r="L70" s="40">
        <v>4104</v>
      </c>
      <c r="M70" s="39"/>
      <c r="N70" s="41"/>
      <c r="O70" s="42"/>
      <c r="Y70" s="6"/>
      <c r="Z70" s="7"/>
      <c r="AA70" s="8"/>
      <c r="AB70" s="2" t="s">
        <v>98</v>
      </c>
    </row>
    <row r="71" spans="1:28" customFormat="1" ht="60" customHeight="1" x14ac:dyDescent="0.25">
      <c r="A71" s="27" t="s">
        <v>108</v>
      </c>
      <c r="B71" s="28" t="s">
        <v>112</v>
      </c>
      <c r="C71" s="109" t="s">
        <v>113</v>
      </c>
      <c r="D71" s="110"/>
      <c r="E71" s="111"/>
      <c r="F71" s="27" t="s">
        <v>29</v>
      </c>
      <c r="G71" s="29"/>
      <c r="H71" s="49">
        <v>0.4</v>
      </c>
      <c r="I71" s="31">
        <v>78700</v>
      </c>
      <c r="J71" s="32">
        <v>31480</v>
      </c>
      <c r="K71" s="32">
        <v>28000</v>
      </c>
      <c r="L71" s="32">
        <v>3480</v>
      </c>
      <c r="M71" s="33"/>
      <c r="N71" s="33"/>
      <c r="O71" s="50">
        <v>56</v>
      </c>
      <c r="Y71" s="6"/>
      <c r="Z71" s="7"/>
      <c r="AA71" s="8" t="s">
        <v>113</v>
      </c>
    </row>
    <row r="72" spans="1:28" customFormat="1" ht="23.25" x14ac:dyDescent="0.25">
      <c r="A72" s="35"/>
      <c r="B72" s="36" t="s">
        <v>84</v>
      </c>
      <c r="C72" s="108" t="s">
        <v>210</v>
      </c>
      <c r="D72" s="108"/>
      <c r="E72" s="108"/>
      <c r="F72" s="37" t="s">
        <v>32</v>
      </c>
      <c r="G72" s="51">
        <v>140</v>
      </c>
      <c r="H72" s="51">
        <v>56</v>
      </c>
      <c r="I72" s="39">
        <v>500</v>
      </c>
      <c r="J72" s="40">
        <v>28000</v>
      </c>
      <c r="K72" s="40">
        <v>28000</v>
      </c>
      <c r="L72" s="41"/>
      <c r="M72" s="41"/>
      <c r="N72" s="41"/>
      <c r="O72" s="42"/>
      <c r="Y72" s="6"/>
      <c r="Z72" s="7"/>
      <c r="AA72" s="8"/>
      <c r="AB72" s="2" t="s">
        <v>85</v>
      </c>
    </row>
    <row r="73" spans="1:28" customFormat="1" ht="30" customHeight="1" x14ac:dyDescent="0.25">
      <c r="A73" s="35"/>
      <c r="B73" s="36" t="s">
        <v>97</v>
      </c>
      <c r="C73" s="108" t="s">
        <v>98</v>
      </c>
      <c r="D73" s="108"/>
      <c r="E73" s="108"/>
      <c r="F73" s="37" t="s">
        <v>35</v>
      </c>
      <c r="G73" s="44">
        <v>14.5</v>
      </c>
      <c r="H73" s="44">
        <v>5.8</v>
      </c>
      <c r="I73" s="39">
        <v>600</v>
      </c>
      <c r="J73" s="40">
        <v>3480</v>
      </c>
      <c r="K73" s="41"/>
      <c r="L73" s="40">
        <v>3480</v>
      </c>
      <c r="M73" s="39"/>
      <c r="N73" s="41"/>
      <c r="O73" s="42"/>
      <c r="Y73" s="6"/>
      <c r="Z73" s="7"/>
      <c r="AA73" s="8"/>
      <c r="AB73" s="2" t="s">
        <v>98</v>
      </c>
    </row>
    <row r="74" spans="1:28" customFormat="1" ht="25.5" x14ac:dyDescent="0.25">
      <c r="A74" s="27" t="s">
        <v>111</v>
      </c>
      <c r="B74" s="28" t="s">
        <v>115</v>
      </c>
      <c r="C74" s="109" t="s">
        <v>116</v>
      </c>
      <c r="D74" s="110"/>
      <c r="E74" s="111"/>
      <c r="F74" s="27" t="s">
        <v>63</v>
      </c>
      <c r="G74" s="29"/>
      <c r="H74" s="45">
        <v>51</v>
      </c>
      <c r="I74" s="31">
        <v>3050</v>
      </c>
      <c r="J74" s="32">
        <v>155550</v>
      </c>
      <c r="K74" s="32">
        <v>155550</v>
      </c>
      <c r="L74" s="33"/>
      <c r="M74" s="33"/>
      <c r="N74" s="33"/>
      <c r="O74" s="46">
        <v>311.10000000000002</v>
      </c>
      <c r="Y74" s="6"/>
      <c r="Z74" s="7"/>
      <c r="AA74" s="8" t="s">
        <v>116</v>
      </c>
    </row>
    <row r="75" spans="1:28" customFormat="1" ht="23.25" x14ac:dyDescent="0.25">
      <c r="A75" s="35"/>
      <c r="B75" s="36" t="s">
        <v>41</v>
      </c>
      <c r="C75" s="108" t="s">
        <v>209</v>
      </c>
      <c r="D75" s="108"/>
      <c r="E75" s="108"/>
      <c r="F75" s="37" t="s">
        <v>32</v>
      </c>
      <c r="G75" s="44">
        <v>6.1</v>
      </c>
      <c r="H75" s="44">
        <v>311.10000000000002</v>
      </c>
      <c r="I75" s="39">
        <v>500</v>
      </c>
      <c r="J75" s="40">
        <v>155550</v>
      </c>
      <c r="K75" s="40">
        <v>155550</v>
      </c>
      <c r="L75" s="41"/>
      <c r="M75" s="41"/>
      <c r="N75" s="41"/>
      <c r="O75" s="42"/>
      <c r="Y75" s="6"/>
      <c r="Z75" s="7"/>
      <c r="AA75" s="8"/>
      <c r="AB75" s="2" t="s">
        <v>42</v>
      </c>
    </row>
    <row r="76" spans="1:28" customFormat="1" ht="30" customHeight="1" x14ac:dyDescent="0.25">
      <c r="A76" s="27" t="s">
        <v>130</v>
      </c>
      <c r="B76" s="28" t="s">
        <v>118</v>
      </c>
      <c r="C76" s="109" t="s">
        <v>119</v>
      </c>
      <c r="D76" s="110"/>
      <c r="E76" s="111"/>
      <c r="F76" s="27" t="s">
        <v>83</v>
      </c>
      <c r="G76" s="29"/>
      <c r="H76" s="49">
        <v>1.2</v>
      </c>
      <c r="I76" s="31">
        <v>700</v>
      </c>
      <c r="J76" s="50">
        <v>840</v>
      </c>
      <c r="K76" s="50">
        <v>840</v>
      </c>
      <c r="L76" s="33"/>
      <c r="M76" s="33"/>
      <c r="N76" s="33"/>
      <c r="O76" s="34">
        <v>1.68</v>
      </c>
      <c r="Y76" s="6"/>
      <c r="Z76" s="7"/>
      <c r="AA76" s="8" t="s">
        <v>119</v>
      </c>
    </row>
    <row r="77" spans="1:28" customFormat="1" ht="23.25" x14ac:dyDescent="0.25">
      <c r="A77" s="35"/>
      <c r="B77" s="36" t="s">
        <v>84</v>
      </c>
      <c r="C77" s="108" t="s">
        <v>209</v>
      </c>
      <c r="D77" s="108"/>
      <c r="E77" s="108"/>
      <c r="F77" s="37" t="s">
        <v>32</v>
      </c>
      <c r="G77" s="44">
        <v>1.4</v>
      </c>
      <c r="H77" s="38">
        <v>1.68</v>
      </c>
      <c r="I77" s="39">
        <v>500</v>
      </c>
      <c r="J77" s="39">
        <v>840</v>
      </c>
      <c r="K77" s="39">
        <v>840</v>
      </c>
      <c r="L77" s="41"/>
      <c r="M77" s="41"/>
      <c r="N77" s="41"/>
      <c r="O77" s="42"/>
      <c r="Y77" s="6"/>
      <c r="Z77" s="7"/>
      <c r="AA77" s="8"/>
      <c r="AB77" s="2" t="s">
        <v>85</v>
      </c>
    </row>
    <row r="78" spans="1:28" customFormat="1" ht="30" customHeight="1" x14ac:dyDescent="0.25">
      <c r="A78" s="27" t="s">
        <v>137</v>
      </c>
      <c r="B78" s="28" t="s">
        <v>67</v>
      </c>
      <c r="C78" s="109" t="s">
        <v>68</v>
      </c>
      <c r="D78" s="110"/>
      <c r="E78" s="111"/>
      <c r="F78" s="27" t="s">
        <v>63</v>
      </c>
      <c r="G78" s="29"/>
      <c r="H78" s="49">
        <v>0.6</v>
      </c>
      <c r="I78" s="31">
        <v>3750</v>
      </c>
      <c r="J78" s="32">
        <v>2250</v>
      </c>
      <c r="K78" s="32">
        <v>2250</v>
      </c>
      <c r="L78" s="33"/>
      <c r="M78" s="33"/>
      <c r="N78" s="33"/>
      <c r="O78" s="46">
        <v>4.5</v>
      </c>
      <c r="Y78" s="6"/>
      <c r="Z78" s="7"/>
      <c r="AA78" s="8" t="s">
        <v>68</v>
      </c>
    </row>
    <row r="79" spans="1:28" customFormat="1" ht="23.25" x14ac:dyDescent="0.25">
      <c r="A79" s="35"/>
      <c r="B79" s="36" t="s">
        <v>69</v>
      </c>
      <c r="C79" s="108" t="s">
        <v>70</v>
      </c>
      <c r="D79" s="108"/>
      <c r="E79" s="108"/>
      <c r="F79" s="37" t="s">
        <v>32</v>
      </c>
      <c r="G79" s="44">
        <v>7.5</v>
      </c>
      <c r="H79" s="44">
        <v>4.5</v>
      </c>
      <c r="I79" s="39">
        <v>500</v>
      </c>
      <c r="J79" s="40">
        <v>2250</v>
      </c>
      <c r="K79" s="40">
        <v>2250</v>
      </c>
      <c r="L79" s="41"/>
      <c r="M79" s="41"/>
      <c r="N79" s="41"/>
      <c r="O79" s="42"/>
      <c r="Y79" s="6"/>
      <c r="Z79" s="7"/>
      <c r="AA79" s="8"/>
      <c r="AB79" s="2" t="s">
        <v>70</v>
      </c>
    </row>
    <row r="80" spans="1:28" customFormat="1" ht="30" customHeight="1" x14ac:dyDescent="0.25">
      <c r="A80" s="27" t="s">
        <v>140</v>
      </c>
      <c r="B80" s="28" t="s">
        <v>61</v>
      </c>
      <c r="C80" s="109" t="s">
        <v>122</v>
      </c>
      <c r="D80" s="110"/>
      <c r="E80" s="111"/>
      <c r="F80" s="27" t="s">
        <v>63</v>
      </c>
      <c r="G80" s="29"/>
      <c r="H80" s="49">
        <v>0.4</v>
      </c>
      <c r="I80" s="31">
        <v>4550</v>
      </c>
      <c r="J80" s="32">
        <v>1820</v>
      </c>
      <c r="K80" s="32">
        <v>1820</v>
      </c>
      <c r="L80" s="33"/>
      <c r="M80" s="33"/>
      <c r="N80" s="33"/>
      <c r="O80" s="34">
        <v>3.64</v>
      </c>
      <c r="Y80" s="6"/>
      <c r="Z80" s="7"/>
      <c r="AA80" s="8" t="s">
        <v>122</v>
      </c>
    </row>
    <row r="81" spans="1:28" customFormat="1" ht="23.25" x14ac:dyDescent="0.25">
      <c r="A81" s="35"/>
      <c r="B81" s="36" t="s">
        <v>64</v>
      </c>
      <c r="C81" s="108" t="s">
        <v>209</v>
      </c>
      <c r="D81" s="108"/>
      <c r="E81" s="108"/>
      <c r="F81" s="37" t="s">
        <v>32</v>
      </c>
      <c r="G81" s="44">
        <v>9.1</v>
      </c>
      <c r="H81" s="38">
        <v>3.64</v>
      </c>
      <c r="I81" s="39">
        <v>500</v>
      </c>
      <c r="J81" s="40">
        <v>1820</v>
      </c>
      <c r="K81" s="40">
        <v>1820</v>
      </c>
      <c r="L81" s="41"/>
      <c r="M81" s="41"/>
      <c r="N81" s="41"/>
      <c r="O81" s="42"/>
      <c r="Y81" s="6"/>
      <c r="Z81" s="7"/>
      <c r="AA81" s="8"/>
      <c r="AB81" s="2" t="s">
        <v>65</v>
      </c>
    </row>
    <row r="82" spans="1:28" customFormat="1" ht="30" customHeight="1" x14ac:dyDescent="0.25">
      <c r="A82" s="27" t="s">
        <v>86</v>
      </c>
      <c r="B82" s="28" t="s">
        <v>72</v>
      </c>
      <c r="C82" s="109" t="s">
        <v>124</v>
      </c>
      <c r="D82" s="110"/>
      <c r="E82" s="111"/>
      <c r="F82" s="27" t="s">
        <v>74</v>
      </c>
      <c r="G82" s="29"/>
      <c r="H82" s="45">
        <v>22</v>
      </c>
      <c r="I82" s="31">
        <v>110</v>
      </c>
      <c r="J82" s="32">
        <v>2420</v>
      </c>
      <c r="K82" s="32">
        <v>2420</v>
      </c>
      <c r="L82" s="33"/>
      <c r="M82" s="33"/>
      <c r="N82" s="33"/>
      <c r="O82" s="34">
        <v>4.84</v>
      </c>
      <c r="Y82" s="6"/>
      <c r="Z82" s="7"/>
      <c r="AA82" s="8" t="s">
        <v>124</v>
      </c>
    </row>
    <row r="83" spans="1:28" customFormat="1" ht="23.25" x14ac:dyDescent="0.25">
      <c r="A83" s="35"/>
      <c r="B83" s="36" t="s">
        <v>75</v>
      </c>
      <c r="C83" s="108" t="s">
        <v>209</v>
      </c>
      <c r="D83" s="108"/>
      <c r="E83" s="108"/>
      <c r="F83" s="37" t="s">
        <v>32</v>
      </c>
      <c r="G83" s="38">
        <v>0.22</v>
      </c>
      <c r="H83" s="38">
        <v>4.84</v>
      </c>
      <c r="I83" s="39">
        <v>500</v>
      </c>
      <c r="J83" s="40">
        <v>2420</v>
      </c>
      <c r="K83" s="40">
        <v>2420</v>
      </c>
      <c r="L83" s="41"/>
      <c r="M83" s="41"/>
      <c r="N83" s="41"/>
      <c r="O83" s="42"/>
      <c r="Y83" s="6"/>
      <c r="Z83" s="7"/>
      <c r="AA83" s="8"/>
      <c r="AB83" s="2" t="s">
        <v>76</v>
      </c>
    </row>
    <row r="84" spans="1:28" customFormat="1" ht="19.899999999999999" customHeight="1" x14ac:dyDescent="0.25">
      <c r="A84" s="27" t="s">
        <v>90</v>
      </c>
      <c r="B84" s="28" t="s">
        <v>126</v>
      </c>
      <c r="C84" s="109" t="s">
        <v>127</v>
      </c>
      <c r="D84" s="110"/>
      <c r="E84" s="111"/>
      <c r="F84" s="27" t="s">
        <v>74</v>
      </c>
      <c r="G84" s="29"/>
      <c r="H84" s="45">
        <v>20</v>
      </c>
      <c r="I84" s="31">
        <v>60</v>
      </c>
      <c r="J84" s="32">
        <v>1200</v>
      </c>
      <c r="K84" s="32">
        <v>1200</v>
      </c>
      <c r="L84" s="33"/>
      <c r="M84" s="33"/>
      <c r="N84" s="33"/>
      <c r="O84" s="46">
        <v>2.4</v>
      </c>
      <c r="Y84" s="6"/>
      <c r="Z84" s="7"/>
      <c r="AA84" s="8" t="s">
        <v>127</v>
      </c>
    </row>
    <row r="85" spans="1:28" customFormat="1" ht="23.25" x14ac:dyDescent="0.25">
      <c r="A85" s="35"/>
      <c r="B85" s="36" t="s">
        <v>128</v>
      </c>
      <c r="C85" s="108" t="s">
        <v>209</v>
      </c>
      <c r="D85" s="108"/>
      <c r="E85" s="108"/>
      <c r="F85" s="37" t="s">
        <v>32</v>
      </c>
      <c r="G85" s="38">
        <v>0.12</v>
      </c>
      <c r="H85" s="44">
        <v>2.4</v>
      </c>
      <c r="I85" s="39">
        <v>500</v>
      </c>
      <c r="J85" s="40">
        <v>1200</v>
      </c>
      <c r="K85" s="40">
        <v>1200</v>
      </c>
      <c r="L85" s="41"/>
      <c r="M85" s="41"/>
      <c r="N85" s="41"/>
      <c r="O85" s="42"/>
      <c r="Y85" s="6"/>
      <c r="Z85" s="7"/>
      <c r="AA85" s="8"/>
      <c r="AB85" s="2" t="s">
        <v>129</v>
      </c>
    </row>
    <row r="86" spans="1:28" customFormat="1" ht="70.150000000000006" customHeight="1" x14ac:dyDescent="0.25">
      <c r="A86" s="27" t="s">
        <v>43</v>
      </c>
      <c r="B86" s="28" t="s">
        <v>131</v>
      </c>
      <c r="C86" s="109" t="s">
        <v>132</v>
      </c>
      <c r="D86" s="110"/>
      <c r="E86" s="111"/>
      <c r="F86" s="27" t="s">
        <v>29</v>
      </c>
      <c r="G86" s="29"/>
      <c r="H86" s="30">
        <v>40.98</v>
      </c>
      <c r="I86" s="31">
        <v>4305</v>
      </c>
      <c r="J86" s="32">
        <v>176419</v>
      </c>
      <c r="K86" s="32">
        <v>102655</v>
      </c>
      <c r="L86" s="32">
        <v>73764</v>
      </c>
      <c r="M86" s="33"/>
      <c r="N86" s="33"/>
      <c r="O86" s="34">
        <v>205.31</v>
      </c>
      <c r="Y86" s="6"/>
      <c r="Z86" s="7"/>
      <c r="AA86" s="8" t="s">
        <v>132</v>
      </c>
    </row>
    <row r="87" spans="1:28" customFormat="1" ht="21.6" customHeight="1" x14ac:dyDescent="0.25">
      <c r="A87" s="35"/>
      <c r="B87" s="36" t="s">
        <v>133</v>
      </c>
      <c r="C87" s="108" t="s">
        <v>209</v>
      </c>
      <c r="D87" s="108"/>
      <c r="E87" s="108"/>
      <c r="F87" s="37" t="s">
        <v>32</v>
      </c>
      <c r="G87" s="38">
        <v>5.01</v>
      </c>
      <c r="H87" s="38">
        <v>205.31</v>
      </c>
      <c r="I87" s="39">
        <v>500</v>
      </c>
      <c r="J87" s="40">
        <v>102655</v>
      </c>
      <c r="K87" s="40">
        <v>102655</v>
      </c>
      <c r="L87" s="41"/>
      <c r="M87" s="41"/>
      <c r="N87" s="41"/>
      <c r="O87" s="42"/>
      <c r="Y87" s="6"/>
      <c r="Z87" s="7"/>
      <c r="AA87" s="8"/>
      <c r="AB87" s="2" t="s">
        <v>134</v>
      </c>
    </row>
    <row r="88" spans="1:28" customFormat="1" ht="60" customHeight="1" x14ac:dyDescent="0.25">
      <c r="A88" s="35"/>
      <c r="B88" s="36" t="s">
        <v>135</v>
      </c>
      <c r="C88" s="108" t="s">
        <v>136</v>
      </c>
      <c r="D88" s="108"/>
      <c r="E88" s="108"/>
      <c r="F88" s="37" t="s">
        <v>35</v>
      </c>
      <c r="G88" s="44">
        <v>1.5</v>
      </c>
      <c r="H88" s="38">
        <v>61.47</v>
      </c>
      <c r="I88" s="40">
        <v>1200</v>
      </c>
      <c r="J88" s="40">
        <v>73764</v>
      </c>
      <c r="K88" s="41"/>
      <c r="L88" s="40">
        <v>73764</v>
      </c>
      <c r="M88" s="39">
        <v>0</v>
      </c>
      <c r="N88" s="41"/>
      <c r="O88" s="42"/>
      <c r="Y88" s="6"/>
      <c r="Z88" s="7"/>
      <c r="AA88" s="8"/>
      <c r="AB88" s="2" t="s">
        <v>136</v>
      </c>
    </row>
    <row r="89" spans="1:28" customFormat="1" ht="60" customHeight="1" x14ac:dyDescent="0.25">
      <c r="A89" s="27" t="s">
        <v>125</v>
      </c>
      <c r="B89" s="28" t="s">
        <v>138</v>
      </c>
      <c r="C89" s="109" t="s">
        <v>139</v>
      </c>
      <c r="D89" s="110"/>
      <c r="E89" s="111"/>
      <c r="F89" s="27" t="s">
        <v>29</v>
      </c>
      <c r="G89" s="29"/>
      <c r="H89" s="45">
        <v>1</v>
      </c>
      <c r="I89" s="31">
        <v>4305</v>
      </c>
      <c r="J89" s="32">
        <v>4305</v>
      </c>
      <c r="K89" s="32">
        <v>2505</v>
      </c>
      <c r="L89" s="32">
        <v>1800</v>
      </c>
      <c r="M89" s="33"/>
      <c r="N89" s="33"/>
      <c r="O89" s="34">
        <v>5.01</v>
      </c>
      <c r="Y89" s="6"/>
      <c r="Z89" s="7"/>
      <c r="AA89" s="8" t="s">
        <v>139</v>
      </c>
    </row>
    <row r="90" spans="1:28" customFormat="1" ht="23.25" x14ac:dyDescent="0.25">
      <c r="A90" s="35"/>
      <c r="B90" s="36" t="s">
        <v>133</v>
      </c>
      <c r="C90" s="108" t="s">
        <v>209</v>
      </c>
      <c r="D90" s="108"/>
      <c r="E90" s="108"/>
      <c r="F90" s="37" t="s">
        <v>32</v>
      </c>
      <c r="G90" s="38">
        <v>5.01</v>
      </c>
      <c r="H90" s="38">
        <v>5.01</v>
      </c>
      <c r="I90" s="39">
        <v>500</v>
      </c>
      <c r="J90" s="40">
        <v>2505</v>
      </c>
      <c r="K90" s="40">
        <v>2505</v>
      </c>
      <c r="L90" s="41"/>
      <c r="M90" s="41"/>
      <c r="N90" s="41"/>
      <c r="O90" s="42"/>
      <c r="Y90" s="6"/>
      <c r="Z90" s="7"/>
      <c r="AA90" s="8"/>
      <c r="AB90" s="2" t="s">
        <v>134</v>
      </c>
    </row>
    <row r="91" spans="1:28" customFormat="1" ht="60" customHeight="1" x14ac:dyDescent="0.25">
      <c r="A91" s="35"/>
      <c r="B91" s="36" t="s">
        <v>135</v>
      </c>
      <c r="C91" s="108" t="s">
        <v>136</v>
      </c>
      <c r="D91" s="108"/>
      <c r="E91" s="108"/>
      <c r="F91" s="37" t="s">
        <v>35</v>
      </c>
      <c r="G91" s="44">
        <v>1.5</v>
      </c>
      <c r="H91" s="44">
        <v>1.5</v>
      </c>
      <c r="I91" s="40">
        <v>1200</v>
      </c>
      <c r="J91" s="40">
        <v>1800</v>
      </c>
      <c r="K91" s="41"/>
      <c r="L91" s="40">
        <v>1800</v>
      </c>
      <c r="M91" s="39"/>
      <c r="N91" s="41"/>
      <c r="O91" s="42"/>
      <c r="Y91" s="6"/>
      <c r="Z91" s="7"/>
      <c r="AA91" s="8"/>
      <c r="AB91" s="2" t="s">
        <v>136</v>
      </c>
    </row>
    <row r="92" spans="1:28" customFormat="1" ht="45" customHeight="1" x14ac:dyDescent="0.25">
      <c r="A92" s="27" t="s">
        <v>36</v>
      </c>
      <c r="B92" s="28" t="s">
        <v>141</v>
      </c>
      <c r="C92" s="109" t="s">
        <v>142</v>
      </c>
      <c r="D92" s="110"/>
      <c r="E92" s="111"/>
      <c r="F92" s="27" t="s">
        <v>83</v>
      </c>
      <c r="G92" s="29"/>
      <c r="H92" s="45">
        <v>2</v>
      </c>
      <c r="I92" s="31">
        <v>4986</v>
      </c>
      <c r="J92" s="32">
        <v>9972</v>
      </c>
      <c r="K92" s="32">
        <v>6660</v>
      </c>
      <c r="L92" s="32">
        <v>3312</v>
      </c>
      <c r="M92" s="33"/>
      <c r="N92" s="33"/>
      <c r="O92" s="34">
        <v>13.32</v>
      </c>
      <c r="Y92" s="6"/>
      <c r="Z92" s="7"/>
      <c r="AA92" s="8" t="s">
        <v>142</v>
      </c>
    </row>
    <row r="93" spans="1:28" customFormat="1" ht="23.25" x14ac:dyDescent="0.25">
      <c r="A93" s="35"/>
      <c r="B93" s="36" t="s">
        <v>41</v>
      </c>
      <c r="C93" s="108" t="s">
        <v>209</v>
      </c>
      <c r="D93" s="108"/>
      <c r="E93" s="108"/>
      <c r="F93" s="37" t="s">
        <v>32</v>
      </c>
      <c r="G93" s="38">
        <v>6.66</v>
      </c>
      <c r="H93" s="38">
        <v>13.32</v>
      </c>
      <c r="I93" s="39">
        <v>500</v>
      </c>
      <c r="J93" s="40">
        <v>6660</v>
      </c>
      <c r="K93" s="40">
        <v>6660</v>
      </c>
      <c r="L93" s="41"/>
      <c r="M93" s="41"/>
      <c r="N93" s="41"/>
      <c r="O93" s="42"/>
      <c r="Y93" s="6"/>
      <c r="Z93" s="7"/>
      <c r="AA93" s="8"/>
      <c r="AB93" s="2" t="s">
        <v>42</v>
      </c>
    </row>
    <row r="94" spans="1:28" customFormat="1" ht="15" x14ac:dyDescent="0.25">
      <c r="A94" s="35"/>
      <c r="B94" s="36" t="s">
        <v>33</v>
      </c>
      <c r="C94" s="108" t="s">
        <v>34</v>
      </c>
      <c r="D94" s="108"/>
      <c r="E94" s="108"/>
      <c r="F94" s="37" t="s">
        <v>35</v>
      </c>
      <c r="G94" s="38">
        <v>1.84</v>
      </c>
      <c r="H94" s="38">
        <v>3.68</v>
      </c>
      <c r="I94" s="39">
        <v>900</v>
      </c>
      <c r="J94" s="40">
        <v>3312</v>
      </c>
      <c r="K94" s="41"/>
      <c r="L94" s="40">
        <v>3312</v>
      </c>
      <c r="M94" s="39"/>
      <c r="N94" s="41"/>
      <c r="O94" s="42"/>
      <c r="Y94" s="6"/>
      <c r="Z94" s="7"/>
      <c r="AA94" s="8"/>
      <c r="AB94" s="2" t="s">
        <v>34</v>
      </c>
    </row>
    <row r="95" spans="1:28" customFormat="1" ht="15" x14ac:dyDescent="0.25">
      <c r="A95" s="35"/>
      <c r="B95" s="36"/>
      <c r="C95" s="52"/>
      <c r="D95" s="52"/>
      <c r="E95" s="52"/>
      <c r="F95" s="37"/>
      <c r="G95" s="38"/>
      <c r="H95" s="38"/>
      <c r="I95" s="39"/>
      <c r="J95" s="40"/>
      <c r="K95" s="41"/>
      <c r="L95" s="40"/>
      <c r="M95" s="39"/>
      <c r="N95" s="41"/>
      <c r="O95" s="42"/>
      <c r="Y95" s="6"/>
      <c r="Z95" s="7"/>
      <c r="AA95" s="8"/>
      <c r="AB95" s="2"/>
    </row>
    <row r="96" spans="1:28" customFormat="1" ht="45" customHeight="1" x14ac:dyDescent="0.25">
      <c r="A96" s="53">
        <v>29</v>
      </c>
      <c r="B96" s="54" t="s">
        <v>157</v>
      </c>
      <c r="C96" s="117" t="s">
        <v>158</v>
      </c>
      <c r="D96" s="118"/>
      <c r="E96" s="119"/>
      <c r="F96" s="55" t="s">
        <v>159</v>
      </c>
      <c r="G96" s="56">
        <v>1292.2</v>
      </c>
      <c r="H96" s="57">
        <v>40</v>
      </c>
      <c r="I96" s="56">
        <v>1292.2</v>
      </c>
      <c r="J96" s="81">
        <f>I96*40</f>
        <v>51688</v>
      </c>
      <c r="K96" s="77"/>
      <c r="L96" s="76"/>
      <c r="M96" s="82"/>
      <c r="N96" s="82">
        <f>J96</f>
        <v>51688</v>
      </c>
      <c r="O96" s="83"/>
      <c r="Y96" s="6"/>
      <c r="Z96" s="7"/>
      <c r="AA96" s="8"/>
      <c r="AB96" s="2"/>
    </row>
    <row r="97" spans="1:28" customFormat="1" ht="45" customHeight="1" x14ac:dyDescent="0.25">
      <c r="A97" s="53">
        <v>30</v>
      </c>
      <c r="B97" s="54" t="s">
        <v>157</v>
      </c>
      <c r="C97" s="117" t="s">
        <v>160</v>
      </c>
      <c r="D97" s="118"/>
      <c r="E97" s="119"/>
      <c r="F97" s="55" t="s">
        <v>159</v>
      </c>
      <c r="G97" s="56">
        <v>903.5</v>
      </c>
      <c r="H97" s="57">
        <v>60</v>
      </c>
      <c r="I97" s="56">
        <v>903.5</v>
      </c>
      <c r="J97" s="81">
        <f>H97*I97</f>
        <v>54210</v>
      </c>
      <c r="K97" s="77"/>
      <c r="L97" s="79"/>
      <c r="M97" s="82"/>
      <c r="N97" s="82">
        <f t="shared" ref="N97:N140" si="0">J97</f>
        <v>54210</v>
      </c>
      <c r="O97" s="83"/>
      <c r="Y97" s="6"/>
      <c r="Z97" s="7"/>
      <c r="AA97" s="8"/>
      <c r="AB97" s="2"/>
    </row>
    <row r="98" spans="1:28" customFormat="1" ht="45" customHeight="1" x14ac:dyDescent="0.25">
      <c r="A98" s="53">
        <v>31</v>
      </c>
      <c r="B98" s="54" t="s">
        <v>157</v>
      </c>
      <c r="C98" s="117" t="s">
        <v>161</v>
      </c>
      <c r="D98" s="118"/>
      <c r="E98" s="119"/>
      <c r="F98" s="58" t="s">
        <v>159</v>
      </c>
      <c r="G98" s="59">
        <v>362.7</v>
      </c>
      <c r="H98" s="59">
        <v>3752</v>
      </c>
      <c r="I98" s="59">
        <v>362.7</v>
      </c>
      <c r="J98" s="81">
        <f>H98*I98</f>
        <v>1360850.4</v>
      </c>
      <c r="K98" s="78"/>
      <c r="L98" s="76"/>
      <c r="M98" s="82"/>
      <c r="N98" s="82">
        <f t="shared" si="0"/>
        <v>1360850.4</v>
      </c>
      <c r="O98" s="83"/>
      <c r="Y98" s="6"/>
      <c r="Z98" s="7"/>
      <c r="AA98" s="8"/>
      <c r="AB98" s="2"/>
    </row>
    <row r="99" spans="1:28" customFormat="1" ht="45" customHeight="1" x14ac:dyDescent="0.25">
      <c r="A99" s="53">
        <v>32</v>
      </c>
      <c r="B99" s="54" t="s">
        <v>157</v>
      </c>
      <c r="C99" s="117" t="s">
        <v>162</v>
      </c>
      <c r="D99" s="118"/>
      <c r="E99" s="119"/>
      <c r="F99" s="58" t="s">
        <v>159</v>
      </c>
      <c r="G99" s="59">
        <v>226.2</v>
      </c>
      <c r="H99" s="59">
        <v>240</v>
      </c>
      <c r="I99" s="59">
        <v>226.2</v>
      </c>
      <c r="J99" s="81">
        <f t="shared" ref="J99:J116" si="1">H99*I99</f>
        <v>54288</v>
      </c>
      <c r="K99" s="78"/>
      <c r="L99" s="76"/>
      <c r="M99" s="82"/>
      <c r="N99" s="82">
        <f t="shared" si="0"/>
        <v>54288</v>
      </c>
      <c r="O99" s="83"/>
      <c r="Y99" s="6"/>
      <c r="Z99" s="7"/>
      <c r="AA99" s="8"/>
      <c r="AB99" s="2"/>
    </row>
    <row r="100" spans="1:28" customFormat="1" ht="45" customHeight="1" x14ac:dyDescent="0.25">
      <c r="A100" s="53">
        <v>33</v>
      </c>
      <c r="B100" s="54" t="s">
        <v>157</v>
      </c>
      <c r="C100" s="117" t="s">
        <v>163</v>
      </c>
      <c r="D100" s="118"/>
      <c r="E100" s="119"/>
      <c r="F100" s="58" t="s">
        <v>159</v>
      </c>
      <c r="G100" s="60">
        <v>133.9</v>
      </c>
      <c r="H100" s="59">
        <v>200</v>
      </c>
      <c r="I100" s="60">
        <v>133.9</v>
      </c>
      <c r="J100" s="81">
        <f t="shared" si="1"/>
        <v>26780</v>
      </c>
      <c r="K100" s="78"/>
      <c r="L100" s="76"/>
      <c r="M100" s="82"/>
      <c r="N100" s="82">
        <f t="shared" si="0"/>
        <v>26780</v>
      </c>
      <c r="O100" s="83"/>
      <c r="Y100" s="6"/>
      <c r="Z100" s="7"/>
      <c r="AA100" s="8"/>
      <c r="AB100" s="2"/>
    </row>
    <row r="101" spans="1:28" customFormat="1" ht="45" customHeight="1" x14ac:dyDescent="0.25">
      <c r="A101" s="53">
        <v>34</v>
      </c>
      <c r="B101" s="54" t="s">
        <v>157</v>
      </c>
      <c r="C101" s="117" t="s">
        <v>164</v>
      </c>
      <c r="D101" s="118"/>
      <c r="E101" s="119"/>
      <c r="F101" s="58" t="s">
        <v>159</v>
      </c>
      <c r="G101" s="60">
        <v>91</v>
      </c>
      <c r="H101" s="59">
        <v>200</v>
      </c>
      <c r="I101" s="60">
        <v>91</v>
      </c>
      <c r="J101" s="81">
        <f t="shared" si="1"/>
        <v>18200</v>
      </c>
      <c r="K101" s="78"/>
      <c r="L101" s="76"/>
      <c r="M101" s="82"/>
      <c r="N101" s="82">
        <f t="shared" si="0"/>
        <v>18200</v>
      </c>
      <c r="O101" s="83"/>
      <c r="Y101" s="6"/>
      <c r="Z101" s="7"/>
      <c r="AA101" s="8"/>
      <c r="AB101" s="2"/>
    </row>
    <row r="102" spans="1:28" customFormat="1" ht="19.899999999999999" customHeight="1" x14ac:dyDescent="0.25">
      <c r="A102" s="53">
        <v>35</v>
      </c>
      <c r="B102" s="54" t="s">
        <v>157</v>
      </c>
      <c r="C102" s="117" t="s">
        <v>165</v>
      </c>
      <c r="D102" s="118"/>
      <c r="E102" s="119"/>
      <c r="F102" s="58" t="s">
        <v>166</v>
      </c>
      <c r="G102" s="60">
        <v>209.3</v>
      </c>
      <c r="H102" s="59">
        <v>20</v>
      </c>
      <c r="I102" s="60">
        <v>209.3</v>
      </c>
      <c r="J102" s="81">
        <f t="shared" si="1"/>
        <v>4186</v>
      </c>
      <c r="K102" s="78"/>
      <c r="L102" s="76"/>
      <c r="M102" s="82"/>
      <c r="N102" s="82">
        <f t="shared" si="0"/>
        <v>4186</v>
      </c>
      <c r="O102" s="83"/>
      <c r="Y102" s="6"/>
      <c r="Z102" s="7"/>
      <c r="AA102" s="8"/>
      <c r="AB102" s="2"/>
    </row>
    <row r="103" spans="1:28" customFormat="1" ht="30" customHeight="1" x14ac:dyDescent="0.25">
      <c r="A103" s="53">
        <v>36</v>
      </c>
      <c r="B103" s="54" t="s">
        <v>157</v>
      </c>
      <c r="C103" s="117" t="s">
        <v>167</v>
      </c>
      <c r="D103" s="118"/>
      <c r="E103" s="119"/>
      <c r="F103" s="58" t="s">
        <v>166</v>
      </c>
      <c r="G103" s="60">
        <v>613.6</v>
      </c>
      <c r="H103" s="59">
        <v>10</v>
      </c>
      <c r="I103" s="60">
        <v>613.6</v>
      </c>
      <c r="J103" s="81">
        <f t="shared" si="1"/>
        <v>6136</v>
      </c>
      <c r="K103" s="78"/>
      <c r="L103" s="76"/>
      <c r="M103" s="82"/>
      <c r="N103" s="82">
        <f t="shared" si="0"/>
        <v>6136</v>
      </c>
      <c r="O103" s="83"/>
      <c r="Y103" s="6"/>
      <c r="Z103" s="7"/>
      <c r="AA103" s="8"/>
      <c r="AB103" s="2"/>
    </row>
    <row r="104" spans="1:28" customFormat="1" ht="30" customHeight="1" x14ac:dyDescent="0.25">
      <c r="A104" s="53">
        <v>37</v>
      </c>
      <c r="B104" s="54" t="s">
        <v>157</v>
      </c>
      <c r="C104" s="117" t="s">
        <v>168</v>
      </c>
      <c r="D104" s="118"/>
      <c r="E104" s="119"/>
      <c r="F104" s="58" t="s">
        <v>166</v>
      </c>
      <c r="G104" s="60">
        <v>63.7</v>
      </c>
      <c r="H104" s="59">
        <v>940</v>
      </c>
      <c r="I104" s="60">
        <v>63.7</v>
      </c>
      <c r="J104" s="81">
        <f t="shared" si="1"/>
        <v>59878</v>
      </c>
      <c r="K104" s="78"/>
      <c r="L104" s="76"/>
      <c r="M104" s="82"/>
      <c r="N104" s="82">
        <f t="shared" si="0"/>
        <v>59878</v>
      </c>
      <c r="O104" s="83"/>
      <c r="Y104" s="6"/>
      <c r="Z104" s="7"/>
      <c r="AA104" s="8"/>
      <c r="AB104" s="2"/>
    </row>
    <row r="105" spans="1:28" customFormat="1" ht="30" customHeight="1" x14ac:dyDescent="0.25">
      <c r="A105" s="53">
        <v>38</v>
      </c>
      <c r="B105" s="54" t="s">
        <v>157</v>
      </c>
      <c r="C105" s="117" t="s">
        <v>169</v>
      </c>
      <c r="D105" s="118"/>
      <c r="E105" s="119"/>
      <c r="F105" s="58" t="s">
        <v>166</v>
      </c>
      <c r="G105" s="60">
        <v>66.3</v>
      </c>
      <c r="H105" s="59">
        <v>940</v>
      </c>
      <c r="I105" s="60">
        <v>66.3</v>
      </c>
      <c r="J105" s="81">
        <f t="shared" si="1"/>
        <v>62322</v>
      </c>
      <c r="K105" s="78"/>
      <c r="L105" s="76"/>
      <c r="M105" s="82"/>
      <c r="N105" s="82">
        <f t="shared" si="0"/>
        <v>62322</v>
      </c>
      <c r="O105" s="83"/>
      <c r="Y105" s="6"/>
      <c r="Z105" s="7"/>
      <c r="AA105" s="8"/>
      <c r="AB105" s="2"/>
    </row>
    <row r="106" spans="1:28" customFormat="1" ht="19.899999999999999" customHeight="1" x14ac:dyDescent="0.25">
      <c r="A106" s="53">
        <v>39</v>
      </c>
      <c r="B106" s="54" t="s">
        <v>157</v>
      </c>
      <c r="C106" s="117" t="s">
        <v>170</v>
      </c>
      <c r="D106" s="118"/>
      <c r="E106" s="119"/>
      <c r="F106" s="58" t="s">
        <v>166</v>
      </c>
      <c r="G106" s="60">
        <v>62.4</v>
      </c>
      <c r="H106" s="59">
        <v>500</v>
      </c>
      <c r="I106" s="60">
        <v>62.4</v>
      </c>
      <c r="J106" s="81">
        <f t="shared" si="1"/>
        <v>31200</v>
      </c>
      <c r="K106" s="78"/>
      <c r="L106" s="76"/>
      <c r="M106" s="82"/>
      <c r="N106" s="82">
        <f t="shared" si="0"/>
        <v>31200</v>
      </c>
      <c r="O106" s="83"/>
      <c r="Y106" s="6"/>
      <c r="Z106" s="7"/>
      <c r="AA106" s="8"/>
      <c r="AB106" s="2"/>
    </row>
    <row r="107" spans="1:28" customFormat="1" ht="19.899999999999999" customHeight="1" x14ac:dyDescent="0.25">
      <c r="A107" s="53">
        <v>40</v>
      </c>
      <c r="B107" s="54" t="s">
        <v>157</v>
      </c>
      <c r="C107" s="117" t="s">
        <v>171</v>
      </c>
      <c r="D107" s="118"/>
      <c r="E107" s="119"/>
      <c r="F107" s="58" t="s">
        <v>166</v>
      </c>
      <c r="G107" s="60">
        <v>9.1</v>
      </c>
      <c r="H107" s="59">
        <v>960</v>
      </c>
      <c r="I107" s="60">
        <v>9.1</v>
      </c>
      <c r="J107" s="81">
        <f t="shared" si="1"/>
        <v>8736</v>
      </c>
      <c r="K107" s="78"/>
      <c r="L107" s="76"/>
      <c r="M107" s="82"/>
      <c r="N107" s="82">
        <f t="shared" si="0"/>
        <v>8736</v>
      </c>
      <c r="O107" s="83"/>
      <c r="Y107" s="6"/>
      <c r="Z107" s="7"/>
      <c r="AA107" s="8"/>
      <c r="AB107" s="2"/>
    </row>
    <row r="108" spans="1:28" customFormat="1" ht="30" customHeight="1" x14ac:dyDescent="0.25">
      <c r="A108" s="53">
        <v>41</v>
      </c>
      <c r="B108" s="54" t="s">
        <v>157</v>
      </c>
      <c r="C108" s="117" t="s">
        <v>172</v>
      </c>
      <c r="D108" s="118"/>
      <c r="E108" s="119"/>
      <c r="F108" s="58" t="s">
        <v>166</v>
      </c>
      <c r="G108" s="60">
        <v>172.9</v>
      </c>
      <c r="H108" s="59">
        <v>12</v>
      </c>
      <c r="I108" s="60">
        <v>172.9</v>
      </c>
      <c r="J108" s="81">
        <f t="shared" si="1"/>
        <v>2074.8000000000002</v>
      </c>
      <c r="K108" s="78"/>
      <c r="L108" s="79"/>
      <c r="M108" s="82"/>
      <c r="N108" s="82">
        <f t="shared" si="0"/>
        <v>2074.8000000000002</v>
      </c>
      <c r="O108" s="83"/>
      <c r="Y108" s="6"/>
      <c r="Z108" s="7"/>
      <c r="AA108" s="8"/>
      <c r="AB108" s="2"/>
    </row>
    <row r="109" spans="1:28" customFormat="1" ht="30" customHeight="1" x14ac:dyDescent="0.25">
      <c r="A109" s="53">
        <v>42</v>
      </c>
      <c r="B109" s="54" t="s">
        <v>157</v>
      </c>
      <c r="C109" s="117" t="s">
        <v>173</v>
      </c>
      <c r="D109" s="118"/>
      <c r="E109" s="119"/>
      <c r="F109" s="58" t="s">
        <v>166</v>
      </c>
      <c r="G109" s="60">
        <v>825.5</v>
      </c>
      <c r="H109" s="59">
        <v>20</v>
      </c>
      <c r="I109" s="60">
        <v>825.5</v>
      </c>
      <c r="J109" s="81">
        <f t="shared" si="1"/>
        <v>16510</v>
      </c>
      <c r="K109" s="78"/>
      <c r="L109" s="76"/>
      <c r="M109" s="82"/>
      <c r="N109" s="82">
        <f t="shared" si="0"/>
        <v>16510</v>
      </c>
      <c r="O109" s="83"/>
      <c r="Y109" s="6"/>
      <c r="Z109" s="7"/>
      <c r="AA109" s="8"/>
      <c r="AB109" s="2"/>
    </row>
    <row r="110" spans="1:28" customFormat="1" ht="30" customHeight="1" x14ac:dyDescent="0.25">
      <c r="A110" s="53">
        <v>43</v>
      </c>
      <c r="B110" s="54" t="s">
        <v>157</v>
      </c>
      <c r="C110" s="117" t="s">
        <v>174</v>
      </c>
      <c r="D110" s="118"/>
      <c r="E110" s="119"/>
      <c r="F110" s="58" t="s">
        <v>166</v>
      </c>
      <c r="G110" s="60">
        <v>613.6</v>
      </c>
      <c r="H110" s="59">
        <v>80</v>
      </c>
      <c r="I110" s="60">
        <v>613.6</v>
      </c>
      <c r="J110" s="81">
        <f t="shared" si="1"/>
        <v>49088</v>
      </c>
      <c r="K110" s="78"/>
      <c r="L110" s="76"/>
      <c r="M110" s="82"/>
      <c r="N110" s="82">
        <f t="shared" si="0"/>
        <v>49088</v>
      </c>
      <c r="O110" s="83"/>
      <c r="Y110" s="6"/>
      <c r="Z110" s="7"/>
      <c r="AA110" s="8"/>
      <c r="AB110" s="2"/>
    </row>
    <row r="111" spans="1:28" customFormat="1" ht="19.899999999999999" customHeight="1" x14ac:dyDescent="0.25">
      <c r="A111" s="53">
        <v>44</v>
      </c>
      <c r="B111" s="54" t="s">
        <v>157</v>
      </c>
      <c r="C111" s="117" t="s">
        <v>175</v>
      </c>
      <c r="D111" s="118"/>
      <c r="E111" s="119"/>
      <c r="F111" s="58" t="s">
        <v>166</v>
      </c>
      <c r="G111" s="60">
        <v>28.6</v>
      </c>
      <c r="H111" s="59">
        <v>20</v>
      </c>
      <c r="I111" s="60">
        <v>28.6</v>
      </c>
      <c r="J111" s="81">
        <f t="shared" si="1"/>
        <v>572</v>
      </c>
      <c r="K111" s="75"/>
      <c r="L111" s="79"/>
      <c r="M111" s="84"/>
      <c r="N111" s="82">
        <f t="shared" si="0"/>
        <v>572</v>
      </c>
      <c r="O111" s="83"/>
      <c r="Y111" s="6"/>
      <c r="Z111" s="7"/>
      <c r="AA111" s="8"/>
      <c r="AB111" s="2"/>
    </row>
    <row r="112" spans="1:28" customFormat="1" ht="30" customHeight="1" x14ac:dyDescent="0.25">
      <c r="A112" s="53">
        <v>45</v>
      </c>
      <c r="B112" s="54" t="s">
        <v>157</v>
      </c>
      <c r="C112" s="117" t="s">
        <v>176</v>
      </c>
      <c r="D112" s="118"/>
      <c r="E112" s="119"/>
      <c r="F112" s="58" t="s">
        <v>166</v>
      </c>
      <c r="G112" s="60">
        <v>804.7</v>
      </c>
      <c r="H112" s="59">
        <v>12</v>
      </c>
      <c r="I112" s="60">
        <v>804.7</v>
      </c>
      <c r="J112" s="81">
        <f t="shared" si="1"/>
        <v>9656.4000000000015</v>
      </c>
      <c r="K112" s="75"/>
      <c r="L112" s="76"/>
      <c r="M112" s="84"/>
      <c r="N112" s="82">
        <f t="shared" si="0"/>
        <v>9656.4000000000015</v>
      </c>
      <c r="O112" s="83"/>
      <c r="Y112" s="6"/>
      <c r="Z112" s="7"/>
      <c r="AA112" s="8"/>
      <c r="AB112" s="2"/>
    </row>
    <row r="113" spans="1:28" customFormat="1" ht="19.899999999999999" customHeight="1" x14ac:dyDescent="0.25">
      <c r="A113" s="53">
        <v>46</v>
      </c>
      <c r="B113" s="54" t="s">
        <v>157</v>
      </c>
      <c r="C113" s="117" t="s">
        <v>177</v>
      </c>
      <c r="D113" s="118"/>
      <c r="E113" s="119"/>
      <c r="F113" s="58" t="s">
        <v>166</v>
      </c>
      <c r="G113" s="60">
        <v>20.8</v>
      </c>
      <c r="H113" s="59">
        <v>80</v>
      </c>
      <c r="I113" s="60">
        <v>20.8</v>
      </c>
      <c r="J113" s="81">
        <f t="shared" si="1"/>
        <v>1664</v>
      </c>
      <c r="K113" s="75"/>
      <c r="L113" s="76"/>
      <c r="M113" s="84"/>
      <c r="N113" s="82">
        <f t="shared" si="0"/>
        <v>1664</v>
      </c>
      <c r="O113" s="83"/>
      <c r="Y113" s="6"/>
      <c r="Z113" s="7"/>
      <c r="AA113" s="8"/>
      <c r="AB113" s="2"/>
    </row>
    <row r="114" spans="1:28" customFormat="1" ht="30" customHeight="1" x14ac:dyDescent="0.25">
      <c r="A114" s="53">
        <v>47</v>
      </c>
      <c r="B114" s="54" t="s">
        <v>157</v>
      </c>
      <c r="C114" s="117" t="s">
        <v>178</v>
      </c>
      <c r="D114" s="118"/>
      <c r="E114" s="119"/>
      <c r="F114" s="58" t="s">
        <v>166</v>
      </c>
      <c r="G114" s="60">
        <v>179.4</v>
      </c>
      <c r="H114" s="59">
        <v>940</v>
      </c>
      <c r="I114" s="60">
        <v>179.4</v>
      </c>
      <c r="J114" s="81">
        <f t="shared" si="1"/>
        <v>168636</v>
      </c>
      <c r="K114" s="75"/>
      <c r="L114" s="76"/>
      <c r="M114" s="84"/>
      <c r="N114" s="82">
        <f t="shared" si="0"/>
        <v>168636</v>
      </c>
      <c r="O114" s="83"/>
      <c r="Y114" s="6"/>
      <c r="Z114" s="7"/>
      <c r="AA114" s="8"/>
      <c r="AB114" s="2"/>
    </row>
    <row r="115" spans="1:28" customFormat="1" ht="30" customHeight="1" x14ac:dyDescent="0.25">
      <c r="A115" s="53">
        <v>48</v>
      </c>
      <c r="B115" s="54" t="s">
        <v>157</v>
      </c>
      <c r="C115" s="117" t="s">
        <v>179</v>
      </c>
      <c r="D115" s="118"/>
      <c r="E115" s="119"/>
      <c r="F115" s="58" t="s">
        <v>166</v>
      </c>
      <c r="G115" s="60">
        <v>119.6</v>
      </c>
      <c r="H115" s="59">
        <v>940</v>
      </c>
      <c r="I115" s="60">
        <v>119.6</v>
      </c>
      <c r="J115" s="81">
        <f t="shared" si="1"/>
        <v>112424</v>
      </c>
      <c r="K115" s="75"/>
      <c r="L115" s="76"/>
      <c r="M115" s="84"/>
      <c r="N115" s="82">
        <f t="shared" si="0"/>
        <v>112424</v>
      </c>
      <c r="O115" s="83"/>
      <c r="Y115" s="6"/>
      <c r="Z115" s="7"/>
      <c r="AA115" s="8"/>
      <c r="AB115" s="2"/>
    </row>
    <row r="116" spans="1:28" customFormat="1" ht="45" customHeight="1" x14ac:dyDescent="0.25">
      <c r="A116" s="53">
        <v>49</v>
      </c>
      <c r="B116" s="54" t="s">
        <v>157</v>
      </c>
      <c r="C116" s="117" t="s">
        <v>180</v>
      </c>
      <c r="D116" s="118"/>
      <c r="E116" s="119"/>
      <c r="F116" s="58" t="s">
        <v>166</v>
      </c>
      <c r="G116" s="60">
        <v>523.9</v>
      </c>
      <c r="H116" s="59">
        <v>940</v>
      </c>
      <c r="I116" s="60">
        <v>523.9</v>
      </c>
      <c r="J116" s="81">
        <f t="shared" si="1"/>
        <v>492466</v>
      </c>
      <c r="K116" s="75"/>
      <c r="L116" s="76"/>
      <c r="M116" s="84"/>
      <c r="N116" s="82">
        <f t="shared" si="0"/>
        <v>492466</v>
      </c>
      <c r="O116" s="83"/>
      <c r="Y116" s="6"/>
      <c r="Z116" s="7"/>
      <c r="AA116" s="8"/>
      <c r="AB116" s="2"/>
    </row>
    <row r="117" spans="1:28" customFormat="1" ht="45" customHeight="1" x14ac:dyDescent="0.25">
      <c r="A117" s="53">
        <v>50</v>
      </c>
      <c r="B117" s="54" t="s">
        <v>157</v>
      </c>
      <c r="C117" s="117" t="s">
        <v>181</v>
      </c>
      <c r="D117" s="118"/>
      <c r="E117" s="119"/>
      <c r="F117" s="58" t="s">
        <v>166</v>
      </c>
      <c r="G117" s="60">
        <v>1290.9000000000001</v>
      </c>
      <c r="H117" s="59">
        <v>940</v>
      </c>
      <c r="I117" s="60">
        <v>1290.9000000000001</v>
      </c>
      <c r="J117" s="81">
        <f>H117*I117</f>
        <v>1213446</v>
      </c>
      <c r="K117" s="75"/>
      <c r="L117" s="76"/>
      <c r="M117" s="84"/>
      <c r="N117" s="82">
        <f t="shared" si="0"/>
        <v>1213446</v>
      </c>
      <c r="O117" s="83"/>
      <c r="Y117" s="6"/>
      <c r="Z117" s="7"/>
      <c r="AA117" s="8"/>
      <c r="AB117" s="2"/>
    </row>
    <row r="118" spans="1:28" customFormat="1" ht="19.899999999999999" customHeight="1" x14ac:dyDescent="0.25">
      <c r="A118" s="53">
        <v>51</v>
      </c>
      <c r="B118" s="54" t="s">
        <v>157</v>
      </c>
      <c r="C118" s="117" t="s">
        <v>182</v>
      </c>
      <c r="D118" s="118"/>
      <c r="E118" s="119"/>
      <c r="F118" s="58" t="s">
        <v>166</v>
      </c>
      <c r="G118" s="60">
        <v>1150.5</v>
      </c>
      <c r="H118" s="59">
        <v>24</v>
      </c>
      <c r="I118" s="60">
        <v>1150.5</v>
      </c>
      <c r="J118" s="81">
        <f t="shared" ref="J118:J138" si="2">H118*I118</f>
        <v>27612</v>
      </c>
      <c r="K118" s="75"/>
      <c r="L118" s="79"/>
      <c r="M118" s="84"/>
      <c r="N118" s="82">
        <f t="shared" si="0"/>
        <v>27612</v>
      </c>
      <c r="O118" s="83"/>
      <c r="Y118" s="6"/>
      <c r="Z118" s="7"/>
      <c r="AA118" s="8"/>
      <c r="AB118" s="2"/>
    </row>
    <row r="119" spans="1:28" customFormat="1" ht="19.899999999999999" customHeight="1" x14ac:dyDescent="0.25">
      <c r="A119" s="53">
        <v>90</v>
      </c>
      <c r="B119" s="54" t="s">
        <v>157</v>
      </c>
      <c r="C119" s="117" t="s">
        <v>183</v>
      </c>
      <c r="D119" s="118"/>
      <c r="E119" s="119"/>
      <c r="F119" s="58" t="s">
        <v>166</v>
      </c>
      <c r="G119" s="60">
        <v>728</v>
      </c>
      <c r="H119" s="59">
        <v>16</v>
      </c>
      <c r="I119" s="60">
        <v>728</v>
      </c>
      <c r="J119" s="81">
        <f t="shared" si="2"/>
        <v>11648</v>
      </c>
      <c r="K119" s="75"/>
      <c r="L119" s="79"/>
      <c r="M119" s="84"/>
      <c r="N119" s="82">
        <f t="shared" si="0"/>
        <v>11648</v>
      </c>
      <c r="O119" s="83"/>
      <c r="Y119" s="6"/>
      <c r="Z119" s="7"/>
      <c r="AA119" s="8"/>
      <c r="AB119" s="2"/>
    </row>
    <row r="120" spans="1:28" customFormat="1" ht="19.899999999999999" customHeight="1" x14ac:dyDescent="0.25">
      <c r="A120" s="53">
        <v>91</v>
      </c>
      <c r="B120" s="54" t="s">
        <v>157</v>
      </c>
      <c r="C120" s="117" t="s">
        <v>184</v>
      </c>
      <c r="D120" s="118"/>
      <c r="E120" s="119"/>
      <c r="F120" s="58" t="s">
        <v>166</v>
      </c>
      <c r="G120" s="60">
        <v>1080</v>
      </c>
      <c r="H120" s="59">
        <v>22</v>
      </c>
      <c r="I120" s="60">
        <v>1080</v>
      </c>
      <c r="J120" s="81">
        <f t="shared" si="2"/>
        <v>23760</v>
      </c>
      <c r="K120" s="75"/>
      <c r="L120" s="76"/>
      <c r="M120" s="84"/>
      <c r="N120" s="82">
        <f t="shared" si="0"/>
        <v>23760</v>
      </c>
      <c r="O120" s="83"/>
      <c r="Y120" s="6"/>
      <c r="Z120" s="7"/>
      <c r="AA120" s="8"/>
      <c r="AB120" s="2"/>
    </row>
    <row r="121" spans="1:28" customFormat="1" ht="19.899999999999999" customHeight="1" x14ac:dyDescent="0.25">
      <c r="A121" s="53">
        <v>52</v>
      </c>
      <c r="B121" s="54" t="s">
        <v>157</v>
      </c>
      <c r="C121" s="117" t="s">
        <v>185</v>
      </c>
      <c r="D121" s="118"/>
      <c r="E121" s="119"/>
      <c r="F121" s="58" t="s">
        <v>166</v>
      </c>
      <c r="G121" s="60">
        <v>1120</v>
      </c>
      <c r="H121" s="59">
        <v>6</v>
      </c>
      <c r="I121" s="60">
        <v>1120</v>
      </c>
      <c r="J121" s="81">
        <f t="shared" si="2"/>
        <v>6720</v>
      </c>
      <c r="K121" s="75"/>
      <c r="L121" s="76"/>
      <c r="M121" s="84"/>
      <c r="N121" s="82">
        <f t="shared" si="0"/>
        <v>6720</v>
      </c>
      <c r="O121" s="83"/>
      <c r="Y121" s="6"/>
      <c r="Z121" s="7"/>
      <c r="AA121" s="8"/>
      <c r="AB121" s="2"/>
    </row>
    <row r="122" spans="1:28" customFormat="1" ht="19.899999999999999" customHeight="1" x14ac:dyDescent="0.25">
      <c r="A122" s="53">
        <v>53</v>
      </c>
      <c r="B122" s="54" t="s">
        <v>157</v>
      </c>
      <c r="C122" s="117" t="s">
        <v>186</v>
      </c>
      <c r="D122" s="118"/>
      <c r="E122" s="119"/>
      <c r="F122" s="58" t="s">
        <v>166</v>
      </c>
      <c r="G122" s="60">
        <v>450</v>
      </c>
      <c r="H122" s="59">
        <v>20</v>
      </c>
      <c r="I122" s="60">
        <v>450</v>
      </c>
      <c r="J122" s="81">
        <f t="shared" si="2"/>
        <v>9000</v>
      </c>
      <c r="K122" s="75"/>
      <c r="L122" s="76"/>
      <c r="M122" s="84"/>
      <c r="N122" s="82">
        <f t="shared" si="0"/>
        <v>9000</v>
      </c>
      <c r="O122" s="83"/>
      <c r="Y122" s="6"/>
      <c r="Z122" s="7"/>
      <c r="AA122" s="8"/>
      <c r="AB122" s="2"/>
    </row>
    <row r="123" spans="1:28" customFormat="1" ht="19.899999999999999" customHeight="1" x14ac:dyDescent="0.25">
      <c r="A123" s="53">
        <v>54</v>
      </c>
      <c r="B123" s="54" t="s">
        <v>157</v>
      </c>
      <c r="C123" s="117" t="s">
        <v>187</v>
      </c>
      <c r="D123" s="118"/>
      <c r="E123" s="119"/>
      <c r="F123" s="58" t="s">
        <v>166</v>
      </c>
      <c r="G123" s="60">
        <v>670</v>
      </c>
      <c r="H123" s="59">
        <v>22</v>
      </c>
      <c r="I123" s="60">
        <v>670</v>
      </c>
      <c r="J123" s="81">
        <f t="shared" si="2"/>
        <v>14740</v>
      </c>
      <c r="K123" s="75"/>
      <c r="L123" s="76"/>
      <c r="M123" s="84"/>
      <c r="N123" s="82">
        <f t="shared" si="0"/>
        <v>14740</v>
      </c>
      <c r="O123" s="83"/>
      <c r="Y123" s="6"/>
      <c r="Z123" s="7"/>
      <c r="AA123" s="8"/>
      <c r="AB123" s="2"/>
    </row>
    <row r="124" spans="1:28" customFormat="1" ht="45" customHeight="1" x14ac:dyDescent="0.25">
      <c r="A124" s="53">
        <v>55</v>
      </c>
      <c r="B124" s="54" t="s">
        <v>157</v>
      </c>
      <c r="C124" s="117" t="s">
        <v>188</v>
      </c>
      <c r="D124" s="118"/>
      <c r="E124" s="119"/>
      <c r="F124" s="58" t="s">
        <v>166</v>
      </c>
      <c r="G124" s="60">
        <v>67.599999999999994</v>
      </c>
      <c r="H124" s="59">
        <v>1800</v>
      </c>
      <c r="I124" s="60">
        <v>67.599999999999994</v>
      </c>
      <c r="J124" s="81">
        <f t="shared" si="2"/>
        <v>121679.99999999999</v>
      </c>
      <c r="K124" s="75"/>
      <c r="L124" s="76"/>
      <c r="M124" s="84"/>
      <c r="N124" s="82">
        <f t="shared" si="0"/>
        <v>121679.99999999999</v>
      </c>
      <c r="O124" s="83"/>
      <c r="Y124" s="6"/>
      <c r="Z124" s="7"/>
      <c r="AA124" s="8"/>
      <c r="AB124" s="2"/>
    </row>
    <row r="125" spans="1:28" customFormat="1" ht="45" customHeight="1" x14ac:dyDescent="0.25">
      <c r="A125" s="53">
        <v>56</v>
      </c>
      <c r="B125" s="54" t="s">
        <v>157</v>
      </c>
      <c r="C125" s="117" t="s">
        <v>189</v>
      </c>
      <c r="D125" s="118"/>
      <c r="E125" s="119"/>
      <c r="F125" s="58" t="s">
        <v>166</v>
      </c>
      <c r="G125" s="60">
        <v>4391.3999999999996</v>
      </c>
      <c r="H125" s="59">
        <v>8</v>
      </c>
      <c r="I125" s="60">
        <v>4391.3999999999996</v>
      </c>
      <c r="J125" s="81">
        <f t="shared" si="2"/>
        <v>35131.199999999997</v>
      </c>
      <c r="K125" s="80"/>
      <c r="L125" s="76"/>
      <c r="M125" s="84"/>
      <c r="N125" s="82">
        <f t="shared" si="0"/>
        <v>35131.199999999997</v>
      </c>
      <c r="O125" s="83"/>
      <c r="Y125" s="6"/>
      <c r="Z125" s="7"/>
      <c r="AA125" s="8"/>
      <c r="AB125" s="2"/>
    </row>
    <row r="126" spans="1:28" customFormat="1" ht="45" customHeight="1" x14ac:dyDescent="0.25">
      <c r="A126" s="53">
        <v>57</v>
      </c>
      <c r="B126" s="54" t="s">
        <v>157</v>
      </c>
      <c r="C126" s="117" t="s">
        <v>190</v>
      </c>
      <c r="D126" s="118"/>
      <c r="E126" s="119"/>
      <c r="F126" s="58" t="s">
        <v>166</v>
      </c>
      <c r="G126" s="60">
        <v>3571.1</v>
      </c>
      <c r="H126" s="59">
        <v>6</v>
      </c>
      <c r="I126" s="60">
        <v>3571.1</v>
      </c>
      <c r="J126" s="81">
        <f t="shared" si="2"/>
        <v>21426.6</v>
      </c>
      <c r="K126" s="80"/>
      <c r="L126" s="76"/>
      <c r="M126" s="84"/>
      <c r="N126" s="82">
        <f t="shared" si="0"/>
        <v>21426.6</v>
      </c>
      <c r="O126" s="83"/>
      <c r="Y126" s="6"/>
      <c r="Z126" s="7"/>
      <c r="AA126" s="8"/>
      <c r="AB126" s="2"/>
    </row>
    <row r="127" spans="1:28" customFormat="1" ht="30" customHeight="1" x14ac:dyDescent="0.25">
      <c r="A127" s="53">
        <v>58</v>
      </c>
      <c r="B127" s="54" t="s">
        <v>157</v>
      </c>
      <c r="C127" s="117" t="s">
        <v>191</v>
      </c>
      <c r="D127" s="118"/>
      <c r="E127" s="119"/>
      <c r="F127" s="58" t="s">
        <v>166</v>
      </c>
      <c r="G127" s="59">
        <v>832</v>
      </c>
      <c r="H127" s="59">
        <v>940</v>
      </c>
      <c r="I127" s="59">
        <v>832</v>
      </c>
      <c r="J127" s="81">
        <f t="shared" si="2"/>
        <v>782080</v>
      </c>
      <c r="K127" s="75"/>
      <c r="L127" s="76"/>
      <c r="M127" s="84"/>
      <c r="N127" s="82">
        <f t="shared" si="0"/>
        <v>782080</v>
      </c>
      <c r="O127" s="83"/>
      <c r="Y127" s="6"/>
      <c r="Z127" s="7"/>
      <c r="AA127" s="8"/>
      <c r="AB127" s="2"/>
    </row>
    <row r="128" spans="1:28" customFormat="1" ht="30" customHeight="1" x14ac:dyDescent="0.25">
      <c r="A128" s="53">
        <v>59</v>
      </c>
      <c r="B128" s="54" t="s">
        <v>157</v>
      </c>
      <c r="C128" s="117" t="s">
        <v>192</v>
      </c>
      <c r="D128" s="118"/>
      <c r="E128" s="119"/>
      <c r="F128" s="58" t="s">
        <v>166</v>
      </c>
      <c r="G128" s="60">
        <v>358.8</v>
      </c>
      <c r="H128" s="59">
        <v>1000</v>
      </c>
      <c r="I128" s="60">
        <v>358.8</v>
      </c>
      <c r="J128" s="81">
        <f t="shared" si="2"/>
        <v>358800</v>
      </c>
      <c r="K128" s="75"/>
      <c r="L128" s="76"/>
      <c r="M128" s="84"/>
      <c r="N128" s="82">
        <f t="shared" si="0"/>
        <v>358800</v>
      </c>
      <c r="O128" s="83"/>
      <c r="Y128" s="6"/>
      <c r="Z128" s="7"/>
      <c r="AA128" s="8"/>
      <c r="AB128" s="2"/>
    </row>
    <row r="129" spans="1:31" customFormat="1" ht="45" customHeight="1" x14ac:dyDescent="0.25">
      <c r="A129" s="53">
        <v>60</v>
      </c>
      <c r="B129" s="54" t="s">
        <v>157</v>
      </c>
      <c r="C129" s="117" t="s">
        <v>193</v>
      </c>
      <c r="D129" s="118"/>
      <c r="E129" s="119"/>
      <c r="F129" s="58" t="s">
        <v>166</v>
      </c>
      <c r="G129" s="60">
        <v>1730.3</v>
      </c>
      <c r="H129" s="59">
        <v>6</v>
      </c>
      <c r="I129" s="60">
        <v>1730.3</v>
      </c>
      <c r="J129" s="81">
        <f t="shared" si="2"/>
        <v>10381.799999999999</v>
      </c>
      <c r="K129" s="75"/>
      <c r="L129" s="76"/>
      <c r="M129" s="84"/>
      <c r="N129" s="82">
        <f t="shared" si="0"/>
        <v>10381.799999999999</v>
      </c>
      <c r="O129" s="83"/>
      <c r="Y129" s="6"/>
      <c r="Z129" s="7"/>
      <c r="AA129" s="8"/>
      <c r="AB129" s="2"/>
    </row>
    <row r="130" spans="1:31" customFormat="1" ht="45" customHeight="1" x14ac:dyDescent="0.25">
      <c r="A130" s="53">
        <v>61</v>
      </c>
      <c r="B130" s="54" t="s">
        <v>157</v>
      </c>
      <c r="C130" s="117" t="s">
        <v>194</v>
      </c>
      <c r="D130" s="118"/>
      <c r="E130" s="119"/>
      <c r="F130" s="58" t="s">
        <v>166</v>
      </c>
      <c r="G130" s="59">
        <v>3352.7</v>
      </c>
      <c r="H130" s="59">
        <v>6</v>
      </c>
      <c r="I130" s="59">
        <v>3352.7</v>
      </c>
      <c r="J130" s="81">
        <f t="shared" si="2"/>
        <v>20116.199999999997</v>
      </c>
      <c r="K130" s="75"/>
      <c r="L130" s="76"/>
      <c r="M130" s="84"/>
      <c r="N130" s="82">
        <f t="shared" si="0"/>
        <v>20116.199999999997</v>
      </c>
      <c r="O130" s="83"/>
      <c r="Y130" s="6"/>
      <c r="Z130" s="7"/>
      <c r="AA130" s="8"/>
      <c r="AB130" s="2"/>
    </row>
    <row r="131" spans="1:31" customFormat="1" ht="30" customHeight="1" x14ac:dyDescent="0.25">
      <c r="A131" s="53">
        <v>62</v>
      </c>
      <c r="B131" s="54" t="s">
        <v>157</v>
      </c>
      <c r="C131" s="117" t="s">
        <v>195</v>
      </c>
      <c r="D131" s="118"/>
      <c r="E131" s="119"/>
      <c r="F131" s="58" t="s">
        <v>166</v>
      </c>
      <c r="G131" s="59">
        <v>7590.7</v>
      </c>
      <c r="H131" s="59">
        <v>4</v>
      </c>
      <c r="I131" s="59">
        <v>7590.7</v>
      </c>
      <c r="J131" s="81">
        <f t="shared" si="2"/>
        <v>30362.799999999999</v>
      </c>
      <c r="K131" s="75"/>
      <c r="L131" s="76"/>
      <c r="M131" s="84"/>
      <c r="N131" s="82">
        <f t="shared" si="0"/>
        <v>30362.799999999999</v>
      </c>
      <c r="O131" s="83"/>
      <c r="Y131" s="6"/>
      <c r="Z131" s="7"/>
      <c r="AA131" s="8"/>
      <c r="AB131" s="2"/>
    </row>
    <row r="132" spans="1:31" customFormat="1" ht="19.899999999999999" customHeight="1" x14ac:dyDescent="0.25">
      <c r="A132" s="53">
        <v>63</v>
      </c>
      <c r="B132" s="54" t="s">
        <v>157</v>
      </c>
      <c r="C132" s="117" t="s">
        <v>196</v>
      </c>
      <c r="D132" s="118"/>
      <c r="E132" s="119"/>
      <c r="F132" s="58" t="s">
        <v>166</v>
      </c>
      <c r="G132" s="59">
        <v>423.8</v>
      </c>
      <c r="H132" s="59">
        <v>960</v>
      </c>
      <c r="I132" s="59">
        <v>423.8</v>
      </c>
      <c r="J132" s="81">
        <f t="shared" si="2"/>
        <v>406848</v>
      </c>
      <c r="K132" s="75"/>
      <c r="L132" s="76"/>
      <c r="M132" s="84"/>
      <c r="N132" s="82">
        <f t="shared" si="0"/>
        <v>406848</v>
      </c>
      <c r="O132" s="83"/>
      <c r="Y132" s="6"/>
      <c r="Z132" s="7"/>
      <c r="AA132" s="8"/>
      <c r="AB132" s="2"/>
    </row>
    <row r="133" spans="1:31" customFormat="1" ht="19.899999999999999" customHeight="1" x14ac:dyDescent="0.25">
      <c r="A133" s="53">
        <v>64</v>
      </c>
      <c r="B133" s="54" t="s">
        <v>157</v>
      </c>
      <c r="C133" s="117" t="s">
        <v>197</v>
      </c>
      <c r="D133" s="118"/>
      <c r="E133" s="119"/>
      <c r="F133" s="58" t="s">
        <v>166</v>
      </c>
      <c r="G133" s="59">
        <v>2464.8000000000002</v>
      </c>
      <c r="H133" s="59">
        <v>6</v>
      </c>
      <c r="I133" s="59">
        <v>2464.8000000000002</v>
      </c>
      <c r="J133" s="81">
        <f t="shared" si="2"/>
        <v>14788.800000000001</v>
      </c>
      <c r="K133" s="75"/>
      <c r="L133" s="76"/>
      <c r="M133" s="84"/>
      <c r="N133" s="82">
        <f t="shared" si="0"/>
        <v>14788.800000000001</v>
      </c>
      <c r="O133" s="83"/>
      <c r="Y133" s="6"/>
      <c r="Z133" s="7"/>
      <c r="AA133" s="8"/>
      <c r="AB133" s="2"/>
    </row>
    <row r="134" spans="1:31" customFormat="1" ht="30" customHeight="1" x14ac:dyDescent="0.25">
      <c r="A134" s="53">
        <v>65</v>
      </c>
      <c r="B134" s="54" t="s">
        <v>157</v>
      </c>
      <c r="C134" s="117" t="s">
        <v>198</v>
      </c>
      <c r="D134" s="118"/>
      <c r="E134" s="119"/>
      <c r="F134" s="58" t="s">
        <v>166</v>
      </c>
      <c r="G134" s="60">
        <v>93.6</v>
      </c>
      <c r="H134" s="59">
        <v>1940</v>
      </c>
      <c r="I134" s="60">
        <v>93.6</v>
      </c>
      <c r="J134" s="81">
        <f t="shared" si="2"/>
        <v>181584</v>
      </c>
      <c r="K134" s="75"/>
      <c r="L134" s="76"/>
      <c r="M134" s="84"/>
      <c r="N134" s="82">
        <f t="shared" si="0"/>
        <v>181584</v>
      </c>
      <c r="O134" s="83"/>
      <c r="Y134" s="6"/>
      <c r="Z134" s="7"/>
      <c r="AA134" s="8"/>
      <c r="AB134" s="2"/>
    </row>
    <row r="135" spans="1:31" customFormat="1" ht="19.899999999999999" customHeight="1" x14ac:dyDescent="0.25">
      <c r="A135" s="53">
        <v>66</v>
      </c>
      <c r="B135" s="54" t="s">
        <v>157</v>
      </c>
      <c r="C135" s="117" t="s">
        <v>199</v>
      </c>
      <c r="D135" s="118"/>
      <c r="E135" s="119"/>
      <c r="F135" s="58" t="s">
        <v>166</v>
      </c>
      <c r="G135" s="60">
        <v>32.5</v>
      </c>
      <c r="H135" s="59">
        <v>56</v>
      </c>
      <c r="I135" s="60">
        <v>32.5</v>
      </c>
      <c r="J135" s="81">
        <f t="shared" si="2"/>
        <v>1820</v>
      </c>
      <c r="K135" s="75"/>
      <c r="L135" s="79"/>
      <c r="M135" s="84"/>
      <c r="N135" s="82">
        <f t="shared" si="0"/>
        <v>1820</v>
      </c>
      <c r="O135" s="83"/>
      <c r="Y135" s="6"/>
      <c r="Z135" s="7"/>
      <c r="AA135" s="8"/>
      <c r="AB135" s="2"/>
    </row>
    <row r="136" spans="1:31" customFormat="1" ht="19.899999999999999" customHeight="1" x14ac:dyDescent="0.25">
      <c r="A136" s="53">
        <v>67</v>
      </c>
      <c r="B136" s="54" t="s">
        <v>157</v>
      </c>
      <c r="C136" s="117" t="s">
        <v>200</v>
      </c>
      <c r="D136" s="118"/>
      <c r="E136" s="119"/>
      <c r="F136" s="58" t="s">
        <v>166</v>
      </c>
      <c r="G136" s="60">
        <v>10.4</v>
      </c>
      <c r="H136" s="59">
        <v>56</v>
      </c>
      <c r="I136" s="60">
        <v>10.4</v>
      </c>
      <c r="J136" s="81">
        <f t="shared" si="2"/>
        <v>582.4</v>
      </c>
      <c r="K136" s="75"/>
      <c r="L136" s="76"/>
      <c r="M136" s="84"/>
      <c r="N136" s="82">
        <f t="shared" si="0"/>
        <v>582.4</v>
      </c>
      <c r="O136" s="83"/>
      <c r="Y136" s="6"/>
      <c r="Z136" s="7"/>
      <c r="AA136" s="8"/>
      <c r="AB136" s="2"/>
    </row>
    <row r="137" spans="1:31" customFormat="1" ht="19.899999999999999" customHeight="1" x14ac:dyDescent="0.25">
      <c r="A137" s="53">
        <v>68</v>
      </c>
      <c r="B137" s="54" t="s">
        <v>157</v>
      </c>
      <c r="C137" s="117" t="s">
        <v>201</v>
      </c>
      <c r="D137" s="118"/>
      <c r="E137" s="119"/>
      <c r="F137" s="58" t="s">
        <v>166</v>
      </c>
      <c r="G137" s="60">
        <v>284.7</v>
      </c>
      <c r="H137" s="59">
        <v>10</v>
      </c>
      <c r="I137" s="60">
        <v>284.7</v>
      </c>
      <c r="J137" s="81">
        <f t="shared" si="2"/>
        <v>2847</v>
      </c>
      <c r="K137" s="75"/>
      <c r="L137" s="76"/>
      <c r="M137" s="84"/>
      <c r="N137" s="82">
        <f t="shared" si="0"/>
        <v>2847</v>
      </c>
      <c r="O137" s="83"/>
      <c r="Y137" s="6"/>
      <c r="Z137" s="7"/>
      <c r="AA137" s="8"/>
      <c r="AB137" s="2"/>
    </row>
    <row r="138" spans="1:31" customFormat="1" ht="19.899999999999999" customHeight="1" x14ac:dyDescent="0.25">
      <c r="A138" s="53">
        <v>69</v>
      </c>
      <c r="B138" s="54" t="s">
        <v>157</v>
      </c>
      <c r="C138" s="117" t="s">
        <v>202</v>
      </c>
      <c r="D138" s="118"/>
      <c r="E138" s="119"/>
      <c r="F138" s="58" t="s">
        <v>166</v>
      </c>
      <c r="G138" s="60">
        <v>101.4</v>
      </c>
      <c r="H138" s="59">
        <v>10</v>
      </c>
      <c r="I138" s="60">
        <v>101.4</v>
      </c>
      <c r="J138" s="81">
        <f t="shared" si="2"/>
        <v>1014</v>
      </c>
      <c r="K138" s="75"/>
      <c r="L138" s="76"/>
      <c r="M138" s="84"/>
      <c r="N138" s="82">
        <f t="shared" si="0"/>
        <v>1014</v>
      </c>
      <c r="O138" s="83"/>
      <c r="Y138" s="6"/>
      <c r="Z138" s="7"/>
      <c r="AA138" s="8"/>
      <c r="AB138" s="2"/>
    </row>
    <row r="139" spans="1:31" customFormat="1" ht="19.899999999999999" customHeight="1" x14ac:dyDescent="0.25">
      <c r="A139" s="53">
        <v>70</v>
      </c>
      <c r="B139" s="54"/>
      <c r="C139" s="117" t="s">
        <v>203</v>
      </c>
      <c r="D139" s="118"/>
      <c r="E139" s="119"/>
      <c r="F139" s="58" t="s">
        <v>204</v>
      </c>
      <c r="G139" s="60"/>
      <c r="H139" s="59"/>
      <c r="I139" s="60"/>
      <c r="J139" s="81">
        <v>80000</v>
      </c>
      <c r="K139" s="75"/>
      <c r="L139" s="76"/>
      <c r="M139" s="84"/>
      <c r="N139" s="82">
        <f t="shared" si="0"/>
        <v>80000</v>
      </c>
      <c r="O139" s="83"/>
      <c r="Y139" s="6"/>
      <c r="Z139" s="7"/>
      <c r="AA139" s="8"/>
      <c r="AB139" s="2"/>
    </row>
    <row r="140" spans="1:31" customFormat="1" ht="19.899999999999999" customHeight="1" x14ac:dyDescent="0.25">
      <c r="A140" s="69">
        <v>71</v>
      </c>
      <c r="B140" s="54" t="s">
        <v>157</v>
      </c>
      <c r="C140" s="120" t="s">
        <v>205</v>
      </c>
      <c r="D140" s="121"/>
      <c r="E140" s="121"/>
      <c r="F140" s="71"/>
      <c r="G140" s="72"/>
      <c r="H140" s="73"/>
      <c r="I140" s="74"/>
      <c r="J140" s="81">
        <v>80000</v>
      </c>
      <c r="K140" s="75"/>
      <c r="L140" s="76"/>
      <c r="M140" s="84"/>
      <c r="N140" s="82">
        <f t="shared" si="0"/>
        <v>80000</v>
      </c>
      <c r="O140" s="83"/>
      <c r="Y140" s="6"/>
      <c r="Z140" s="7"/>
      <c r="AA140" s="8"/>
      <c r="AB140" s="2"/>
    </row>
    <row r="141" spans="1:31" customFormat="1" ht="19.899999999999999" customHeight="1" x14ac:dyDescent="0.25">
      <c r="A141" s="69"/>
      <c r="B141" s="70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83"/>
      <c r="Y141" s="6"/>
      <c r="Z141" s="7"/>
      <c r="AA141" s="8"/>
      <c r="AB141" s="2"/>
    </row>
    <row r="142" spans="1:31" customFormat="1" ht="15" x14ac:dyDescent="0.25">
      <c r="A142" s="123" t="s">
        <v>143</v>
      </c>
      <c r="B142" s="124"/>
      <c r="C142" s="124"/>
      <c r="D142" s="124"/>
      <c r="E142" s="124"/>
      <c r="F142" s="124"/>
      <c r="G142" s="124"/>
      <c r="H142" s="124"/>
      <c r="I142" s="125"/>
      <c r="J142" s="32">
        <f>K142+L142+N142</f>
        <v>10699202.4</v>
      </c>
      <c r="K142" s="32">
        <v>4304361</v>
      </c>
      <c r="L142" s="32">
        <v>346887</v>
      </c>
      <c r="M142" s="33"/>
      <c r="N142" s="85">
        <f>SUM(N96:N141)</f>
        <v>6047954.4000000004</v>
      </c>
      <c r="O142" s="34">
        <v>8128.72</v>
      </c>
      <c r="AD142" s="8" t="s">
        <v>143</v>
      </c>
    </row>
    <row r="143" spans="1:31" customFormat="1" ht="19.899999999999999" customHeight="1" x14ac:dyDescent="0.25">
      <c r="A143" s="126" t="s">
        <v>207</v>
      </c>
      <c r="B143" s="108"/>
      <c r="C143" s="108"/>
      <c r="D143" s="108"/>
      <c r="E143" s="108"/>
      <c r="F143" s="108"/>
      <c r="G143" s="108"/>
      <c r="H143" s="108"/>
      <c r="I143" s="127"/>
      <c r="J143" s="62">
        <f>K143+L143</f>
        <v>930249.60000000009</v>
      </c>
      <c r="K143" s="62">
        <f>K142*0.2</f>
        <v>860872.20000000007</v>
      </c>
      <c r="L143" s="62">
        <f>L142*0.2</f>
        <v>69377.400000000009</v>
      </c>
      <c r="M143" s="61"/>
      <c r="N143" s="61"/>
      <c r="O143" s="64">
        <v>1625.74</v>
      </c>
      <c r="P143" s="63">
        <v>52.008000000000003</v>
      </c>
      <c r="AD143" s="8"/>
      <c r="AE143" s="2" t="s">
        <v>145</v>
      </c>
    </row>
    <row r="144" spans="1:31" customFormat="1" ht="19.899999999999999" customHeight="1" x14ac:dyDescent="0.25">
      <c r="A144" s="123" t="s">
        <v>215</v>
      </c>
      <c r="B144" s="124"/>
      <c r="C144" s="124"/>
      <c r="D144" s="124"/>
      <c r="E144" s="124"/>
      <c r="F144" s="124"/>
      <c r="G144" s="124"/>
      <c r="H144" s="124"/>
      <c r="I144" s="125"/>
      <c r="J144" s="32">
        <f>SUM(J142:J143)</f>
        <v>11629452</v>
      </c>
      <c r="K144" s="32">
        <f>SUM(K142:K143)</f>
        <v>5165233.2</v>
      </c>
      <c r="L144" s="32">
        <f>SUM(L142:L143)</f>
        <v>416264.4</v>
      </c>
      <c r="M144" s="33"/>
      <c r="N144" s="85">
        <f>SUM(N142:N143)</f>
        <v>6047954.4000000004</v>
      </c>
      <c r="O144" s="34">
        <f>SUM(O142:O143)</f>
        <v>9754.4600000000009</v>
      </c>
      <c r="P144" s="63"/>
      <c r="AD144" s="8"/>
      <c r="AE144" s="2"/>
    </row>
    <row r="145" spans="1:32" customFormat="1" ht="19.899999999999999" customHeight="1" x14ac:dyDescent="0.25">
      <c r="A145" s="126" t="s">
        <v>208</v>
      </c>
      <c r="B145" s="108"/>
      <c r="C145" s="108"/>
      <c r="D145" s="108"/>
      <c r="E145" s="108"/>
      <c r="F145" s="108"/>
      <c r="G145" s="108"/>
      <c r="H145" s="108"/>
      <c r="I145" s="127"/>
      <c r="J145" s="62">
        <f>K145+L145+N145</f>
        <v>2325890.4000000004</v>
      </c>
      <c r="K145" s="62">
        <f>K144*0.2</f>
        <v>1033046.6400000001</v>
      </c>
      <c r="L145" s="62">
        <f>L144*0.2</f>
        <v>83252.88</v>
      </c>
      <c r="M145" s="61"/>
      <c r="N145" s="82">
        <f>N142*0.2</f>
        <v>1209590.8800000001</v>
      </c>
      <c r="O145" s="63"/>
      <c r="P145" s="64">
        <v>62.41</v>
      </c>
      <c r="AD145" s="8"/>
      <c r="AE145" s="2" t="s">
        <v>146</v>
      </c>
    </row>
    <row r="146" spans="1:32" customFormat="1" ht="19.899999999999999" customHeight="1" x14ac:dyDescent="0.25">
      <c r="A146" s="120" t="s">
        <v>206</v>
      </c>
      <c r="B146" s="121"/>
      <c r="C146" s="121"/>
      <c r="D146" s="121"/>
      <c r="E146" s="121"/>
      <c r="F146" s="121"/>
      <c r="G146" s="121"/>
      <c r="H146" s="121"/>
      <c r="I146" s="122"/>
      <c r="J146" s="92">
        <v>20000</v>
      </c>
      <c r="K146" s="75">
        <v>20000</v>
      </c>
      <c r="L146" s="93"/>
      <c r="M146" s="84"/>
      <c r="N146" s="82"/>
      <c r="O146" s="64"/>
      <c r="AD146" s="8"/>
      <c r="AE146" s="2"/>
    </row>
    <row r="147" spans="1:32" customFormat="1" ht="19.899999999999999" customHeight="1" x14ac:dyDescent="0.25">
      <c r="A147" s="123" t="s">
        <v>211</v>
      </c>
      <c r="B147" s="124"/>
      <c r="C147" s="124"/>
      <c r="D147" s="124"/>
      <c r="E147" s="124"/>
      <c r="F147" s="124"/>
      <c r="G147" s="124"/>
      <c r="H147" s="124"/>
      <c r="I147" s="125"/>
      <c r="J147" s="86">
        <f>J144+J145+J146</f>
        <v>13975342.4</v>
      </c>
      <c r="K147" s="87">
        <f>K144+K145+K146</f>
        <v>6218279.8399999999</v>
      </c>
      <c r="L147" s="88">
        <f>L144+L145</f>
        <v>499517.28</v>
      </c>
      <c r="M147" s="89"/>
      <c r="N147" s="85">
        <v>7257545</v>
      </c>
      <c r="O147" s="34">
        <f>O142+O143</f>
        <v>9754.4600000000009</v>
      </c>
      <c r="AD147" s="8"/>
      <c r="AE147" s="2"/>
    </row>
    <row r="148" spans="1:32" customFormat="1" ht="15" x14ac:dyDescent="0.25">
      <c r="A148" s="123" t="s">
        <v>147</v>
      </c>
      <c r="B148" s="124"/>
      <c r="C148" s="124"/>
      <c r="D148" s="124"/>
      <c r="E148" s="124"/>
      <c r="F148" s="124"/>
      <c r="G148" s="124"/>
      <c r="H148" s="124"/>
      <c r="I148" s="125"/>
      <c r="J148" s="32">
        <f>K147*0.7</f>
        <v>4352795.8879999993</v>
      </c>
      <c r="K148" s="33"/>
      <c r="L148" s="33"/>
      <c r="M148" s="33"/>
      <c r="N148" s="33"/>
      <c r="O148" s="33"/>
      <c r="AD148" s="8" t="s">
        <v>147</v>
      </c>
    </row>
    <row r="149" spans="1:32" customFormat="1" ht="15" x14ac:dyDescent="0.25">
      <c r="A149" s="126" t="s">
        <v>144</v>
      </c>
      <c r="B149" s="108"/>
      <c r="C149" s="108"/>
      <c r="D149" s="108"/>
      <c r="E149" s="108"/>
      <c r="F149" s="108"/>
      <c r="G149" s="108"/>
      <c r="H149" s="108"/>
      <c r="I149" s="127"/>
      <c r="J149" s="61"/>
      <c r="K149" s="61"/>
      <c r="L149" s="61"/>
      <c r="M149" s="61"/>
      <c r="N149" s="61"/>
      <c r="O149" s="61"/>
      <c r="AD149" s="8"/>
      <c r="AE149" s="2" t="s">
        <v>144</v>
      </c>
    </row>
    <row r="150" spans="1:32" customFormat="1" ht="15" x14ac:dyDescent="0.25">
      <c r="A150" s="126" t="s">
        <v>216</v>
      </c>
      <c r="B150" s="108"/>
      <c r="C150" s="108"/>
      <c r="D150" s="108"/>
      <c r="E150" s="108"/>
      <c r="F150" s="108"/>
      <c r="G150" s="108"/>
      <c r="H150" s="108"/>
      <c r="I150" s="127"/>
      <c r="J150" s="62">
        <f>J148</f>
        <v>4352795.8879999993</v>
      </c>
      <c r="K150" s="61"/>
      <c r="L150" s="61"/>
      <c r="M150" s="61"/>
      <c r="N150" s="61"/>
      <c r="O150" s="61"/>
      <c r="AD150" s="8"/>
      <c r="AE150" s="2" t="s">
        <v>148</v>
      </c>
    </row>
    <row r="151" spans="1:32" customFormat="1" ht="15" x14ac:dyDescent="0.25">
      <c r="A151" s="123" t="s">
        <v>149</v>
      </c>
      <c r="B151" s="124"/>
      <c r="C151" s="124"/>
      <c r="D151" s="124"/>
      <c r="E151" s="124"/>
      <c r="F151" s="124"/>
      <c r="G151" s="124"/>
      <c r="H151" s="124"/>
      <c r="I151" s="125"/>
      <c r="J151" s="32">
        <f>K147*0.2</f>
        <v>1243655.9680000001</v>
      </c>
      <c r="K151" s="33"/>
      <c r="L151" s="33"/>
      <c r="M151" s="33"/>
      <c r="N151" s="33"/>
      <c r="O151" s="33"/>
      <c r="AD151" s="8" t="s">
        <v>149</v>
      </c>
    </row>
    <row r="152" spans="1:32" customFormat="1" ht="15" x14ac:dyDescent="0.25">
      <c r="A152" s="126" t="s">
        <v>144</v>
      </c>
      <c r="B152" s="108"/>
      <c r="C152" s="108"/>
      <c r="D152" s="108"/>
      <c r="E152" s="108"/>
      <c r="F152" s="108"/>
      <c r="G152" s="108"/>
      <c r="H152" s="108"/>
      <c r="I152" s="127"/>
      <c r="J152" s="61"/>
      <c r="K152" s="61"/>
      <c r="L152" s="61"/>
      <c r="M152" s="61"/>
      <c r="N152" s="61"/>
      <c r="O152" s="61"/>
      <c r="AD152" s="8"/>
      <c r="AE152" s="2" t="s">
        <v>144</v>
      </c>
    </row>
    <row r="153" spans="1:32" customFormat="1" ht="15" x14ac:dyDescent="0.25">
      <c r="A153" s="126" t="s">
        <v>217</v>
      </c>
      <c r="B153" s="108"/>
      <c r="C153" s="108"/>
      <c r="D153" s="108"/>
      <c r="E153" s="108"/>
      <c r="F153" s="108"/>
      <c r="G153" s="108"/>
      <c r="H153" s="108"/>
      <c r="I153" s="127"/>
      <c r="J153" s="62">
        <f>J151</f>
        <v>1243655.9680000001</v>
      </c>
      <c r="K153" s="61"/>
      <c r="L153" s="61"/>
      <c r="M153" s="61"/>
      <c r="N153" s="61"/>
      <c r="O153" s="61"/>
      <c r="AD153" s="8"/>
      <c r="AE153" s="2" t="s">
        <v>150</v>
      </c>
    </row>
    <row r="154" spans="1:32" customFormat="1" ht="15" x14ac:dyDescent="0.25">
      <c r="A154" s="123" t="s">
        <v>151</v>
      </c>
      <c r="B154" s="124"/>
      <c r="C154" s="124"/>
      <c r="D154" s="124"/>
      <c r="E154" s="124"/>
      <c r="F154" s="124"/>
      <c r="G154" s="124"/>
      <c r="H154" s="124"/>
      <c r="I154" s="125"/>
      <c r="J154" s="32">
        <f>J147+J148+J151</f>
        <v>19571794.255999997</v>
      </c>
      <c r="K154" s="33"/>
      <c r="L154" s="85"/>
      <c r="M154" s="33"/>
      <c r="N154" s="33"/>
      <c r="O154" s="34">
        <f>O147</f>
        <v>9754.4600000000009</v>
      </c>
      <c r="AD154" s="8"/>
      <c r="AF154" s="8" t="s">
        <v>151</v>
      </c>
    </row>
    <row r="155" spans="1:32" customFormat="1" ht="3" customHeight="1" x14ac:dyDescent="0.25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6"/>
      <c r="M155" s="66"/>
      <c r="N155" s="66"/>
      <c r="O155" s="67"/>
    </row>
    <row r="156" spans="1:32" customFormat="1" ht="53.2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</row>
    <row r="157" spans="1:32" s="5" customFormat="1" ht="12.75" customHeight="1" x14ac:dyDescent="0.25">
      <c r="A157" s="133" t="s">
        <v>152</v>
      </c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9"/>
      <c r="Q157"/>
      <c r="R157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</row>
    <row r="158" spans="1:32" customFormat="1" ht="15" x14ac:dyDescent="0.25">
      <c r="A158" s="10"/>
      <c r="B158" s="10"/>
      <c r="C158" s="10"/>
      <c r="D158" s="10"/>
      <c r="E158" s="10"/>
      <c r="F158" s="10"/>
      <c r="G158" s="10"/>
      <c r="H158" s="16"/>
      <c r="I158" s="128"/>
      <c r="J158" s="128"/>
      <c r="K158" s="128"/>
      <c r="L158" s="10"/>
      <c r="M158" s="10"/>
      <c r="N158" s="10"/>
      <c r="O158" s="10"/>
    </row>
    <row r="159" spans="1:32" customFormat="1" ht="15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</row>
    <row r="160" spans="1:32" customFormat="1" ht="15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</row>
    <row r="161" spans="1:15" ht="11.25" customHeight="1" x14ac:dyDescent="0.2">
      <c r="A161" s="68"/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</row>
    <row r="162" spans="1:15" ht="11.25" customHeight="1" x14ac:dyDescent="0.2">
      <c r="A162" s="68"/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</row>
    <row r="163" spans="1:15" ht="11.25" customHeight="1" x14ac:dyDescent="0.2">
      <c r="A163" s="68"/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</row>
    <row r="164" spans="1:15" ht="11.25" customHeight="1" x14ac:dyDescent="0.2">
      <c r="A164" s="68"/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</row>
    <row r="165" spans="1:15" ht="11.25" customHeight="1" x14ac:dyDescent="0.2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</row>
    <row r="166" spans="1:15" ht="11.25" customHeight="1" x14ac:dyDescent="0.2">
      <c r="A166" s="68"/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</row>
  </sheetData>
  <mergeCells count="163">
    <mergeCell ref="C125:E125"/>
    <mergeCell ref="C116:E116"/>
    <mergeCell ref="A144:I144"/>
    <mergeCell ref="C39:P39"/>
    <mergeCell ref="C42:P42"/>
    <mergeCell ref="C45:P45"/>
    <mergeCell ref="C48:P48"/>
    <mergeCell ref="C51:P51"/>
    <mergeCell ref="C137:E137"/>
    <mergeCell ref="C138:E138"/>
    <mergeCell ref="C139:E139"/>
    <mergeCell ref="C140:E140"/>
    <mergeCell ref="C133:E133"/>
    <mergeCell ref="C126:E126"/>
    <mergeCell ref="C134:E134"/>
    <mergeCell ref="C135:E135"/>
    <mergeCell ref="C136:E136"/>
    <mergeCell ref="C128:E128"/>
    <mergeCell ref="C129:E129"/>
    <mergeCell ref="C130:E130"/>
    <mergeCell ref="C131:E131"/>
    <mergeCell ref="C132:E132"/>
    <mergeCell ref="C122:E122"/>
    <mergeCell ref="C123:E123"/>
    <mergeCell ref="C124:E124"/>
    <mergeCell ref="I158:K158"/>
    <mergeCell ref="A2:C2"/>
    <mergeCell ref="A4:E4"/>
    <mergeCell ref="L4:O4"/>
    <mergeCell ref="L5:O5"/>
    <mergeCell ref="A9:O9"/>
    <mergeCell ref="C13:G13"/>
    <mergeCell ref="B15:O15"/>
    <mergeCell ref="C96:E96"/>
    <mergeCell ref="A154:I154"/>
    <mergeCell ref="A157:O157"/>
    <mergeCell ref="A151:I151"/>
    <mergeCell ref="A152:I152"/>
    <mergeCell ref="A153:I153"/>
    <mergeCell ref="A145:I145"/>
    <mergeCell ref="A148:I148"/>
    <mergeCell ref="A149:I149"/>
    <mergeCell ref="A150:I150"/>
    <mergeCell ref="A147:I147"/>
    <mergeCell ref="C127:E127"/>
    <mergeCell ref="C117:E117"/>
    <mergeCell ref="C118:E118"/>
    <mergeCell ref="C120:E120"/>
    <mergeCell ref="C121:E121"/>
    <mergeCell ref="A146:I146"/>
    <mergeCell ref="C94:E94"/>
    <mergeCell ref="A142:I142"/>
    <mergeCell ref="A143:I143"/>
    <mergeCell ref="C101:E101"/>
    <mergeCell ref="C102:E102"/>
    <mergeCell ref="C103:E103"/>
    <mergeCell ref="C104:E104"/>
    <mergeCell ref="C105:E105"/>
    <mergeCell ref="C106:E106"/>
    <mergeCell ref="C107:E107"/>
    <mergeCell ref="C108:E108"/>
    <mergeCell ref="C109:E109"/>
    <mergeCell ref="C110:E110"/>
    <mergeCell ref="C111:E111"/>
    <mergeCell ref="C97:E97"/>
    <mergeCell ref="C100:E100"/>
    <mergeCell ref="C99:E99"/>
    <mergeCell ref="C98:E98"/>
    <mergeCell ref="C119:E119"/>
    <mergeCell ref="C112:E112"/>
    <mergeCell ref="C113:E113"/>
    <mergeCell ref="C114:E114"/>
    <mergeCell ref="C115:E115"/>
    <mergeCell ref="C89:E89"/>
    <mergeCell ref="C90:E90"/>
    <mergeCell ref="C91:E91"/>
    <mergeCell ref="C92:E92"/>
    <mergeCell ref="C93:E93"/>
    <mergeCell ref="C84:E84"/>
    <mergeCell ref="C85:E85"/>
    <mergeCell ref="C86:E86"/>
    <mergeCell ref="C87:E87"/>
    <mergeCell ref="C88:E88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54:E54"/>
    <mergeCell ref="A55:O55"/>
    <mergeCell ref="C56:E56"/>
    <mergeCell ref="C57:E57"/>
    <mergeCell ref="C58:E58"/>
    <mergeCell ref="C47:E47"/>
    <mergeCell ref="C49:E49"/>
    <mergeCell ref="C50:E50"/>
    <mergeCell ref="C52:E52"/>
    <mergeCell ref="C53:E53"/>
    <mergeCell ref="C40:E40"/>
    <mergeCell ref="C41:E41"/>
    <mergeCell ref="C43:E43"/>
    <mergeCell ref="C44:E44"/>
    <mergeCell ref="C46:E46"/>
    <mergeCell ref="C34:E34"/>
    <mergeCell ref="C35:E35"/>
    <mergeCell ref="C36:E36"/>
    <mergeCell ref="C37:E37"/>
    <mergeCell ref="C38:E38"/>
    <mergeCell ref="C29:E29"/>
    <mergeCell ref="C30:E30"/>
    <mergeCell ref="C31:E31"/>
    <mergeCell ref="C32:E32"/>
    <mergeCell ref="C33:E33"/>
    <mergeCell ref="C24:E24"/>
    <mergeCell ref="C25:E25"/>
    <mergeCell ref="C26:O26"/>
    <mergeCell ref="C27:E27"/>
    <mergeCell ref="C28:E28"/>
    <mergeCell ref="C20:E20"/>
    <mergeCell ref="A21:O21"/>
    <mergeCell ref="C22:E22"/>
    <mergeCell ref="C23:E23"/>
    <mergeCell ref="A17:A19"/>
    <mergeCell ref="B17:B19"/>
    <mergeCell ref="C17:E19"/>
    <mergeCell ref="F17:F19"/>
    <mergeCell ref="G17:H17"/>
    <mergeCell ref="I17:N17"/>
    <mergeCell ref="O17:O19"/>
    <mergeCell ref="G18:G19"/>
    <mergeCell ref="H18:H19"/>
    <mergeCell ref="I18:I19"/>
    <mergeCell ref="J18:J19"/>
    <mergeCell ref="K18:N18"/>
    <mergeCell ref="A7:O7"/>
    <mergeCell ref="A8:O8"/>
    <mergeCell ref="A10:O10"/>
    <mergeCell ref="A11:O11"/>
    <mergeCell ref="A12:O12"/>
    <mergeCell ref="L2:O2"/>
    <mergeCell ref="A3:D3"/>
    <mergeCell ref="L3:O3"/>
    <mergeCell ref="D14:F14"/>
  </mergeCells>
  <printOptions horizontalCentered="1"/>
  <pageMargins left="0.31496062874794001" right="0.31496062874794001" top="0.78740155696868896" bottom="0.31496062874794001" header="0.19685038924217199" footer="0.19685038924217199"/>
  <pageSetup paperSize="9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Белинского,177 - Ресурсная смет</vt:lpstr>
      <vt:lpstr>'Белинского,177 - Ресурсная смет'!Заголовки_для_печати</vt:lpstr>
      <vt:lpstr>'Белинского,177 - Ресурсная смет'!Область_печати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Peregovorka</dc:creator>
  <cp:lastModifiedBy>SozPriemnaya</cp:lastModifiedBy>
  <cp:lastPrinted>2021-05-27T06:31:51Z</cp:lastPrinted>
  <dcterms:created xsi:type="dcterms:W3CDTF">2020-09-30T08:50:27Z</dcterms:created>
  <dcterms:modified xsi:type="dcterms:W3CDTF">2025-07-22T11:02:33Z</dcterms:modified>
</cp:coreProperties>
</file>